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15\resultados_2015\"/>
    </mc:Choice>
  </mc:AlternateContent>
  <bookViews>
    <workbookView xWindow="0" yWindow="0" windowWidth="28425" windowHeight="13140"/>
  </bookViews>
  <sheets>
    <sheet name="Sheet 1" sheetId="1" r:id="rId1"/>
  </sheets>
  <definedNames>
    <definedName name="_xlnm.Print_Titles" localSheetId="0">'Sheet 1'!$A:$B,'Sheet 1'!$1:$6</definedName>
  </definedNames>
  <calcPr calcId="152511"/>
</workbook>
</file>

<file path=xl/calcChain.xml><?xml version="1.0" encoding="utf-8"?>
<calcChain xmlns="http://schemas.openxmlformats.org/spreadsheetml/2006/main">
  <c r="G52" i="1" l="1"/>
  <c r="H52" i="1"/>
  <c r="I52" i="1"/>
  <c r="J52" i="1"/>
  <c r="K52" i="1"/>
  <c r="L52" i="1"/>
  <c r="M52" i="1"/>
  <c r="N52" i="1"/>
  <c r="O52" i="1"/>
  <c r="P52" i="1"/>
  <c r="Q52" i="1"/>
  <c r="C52" i="1" l="1"/>
  <c r="X51" i="1" l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2" i="1"/>
  <c r="X11" i="1"/>
  <c r="X10" i="1"/>
  <c r="X8" i="1"/>
  <c r="X7" i="1"/>
  <c r="U52" i="1"/>
  <c r="T52" i="1"/>
  <c r="S52" i="1"/>
  <c r="R52" i="1"/>
  <c r="AR50" i="1" l="1"/>
  <c r="AR49" i="1"/>
  <c r="AR46" i="1"/>
  <c r="AR45" i="1"/>
  <c r="AR42" i="1"/>
  <c r="AR41" i="1"/>
  <c r="AR38" i="1"/>
  <c r="AR37" i="1"/>
  <c r="AR34" i="1"/>
  <c r="AR33" i="1"/>
  <c r="AR30" i="1"/>
  <c r="AR29" i="1"/>
  <c r="AR26" i="1"/>
  <c r="AR25" i="1"/>
  <c r="AR22" i="1"/>
  <c r="AR21" i="1"/>
  <c r="AR18" i="1"/>
  <c r="AR17" i="1"/>
  <c r="AQ12" i="1"/>
  <c r="AN11" i="1"/>
  <c r="AI10" i="1"/>
  <c r="AQ8" i="1"/>
  <c r="AR51" i="1"/>
  <c r="AR48" i="1"/>
  <c r="AR47" i="1"/>
  <c r="AR44" i="1"/>
  <c r="AR43" i="1"/>
  <c r="AR40" i="1"/>
  <c r="AR39" i="1"/>
  <c r="AR36" i="1"/>
  <c r="AR35" i="1"/>
  <c r="AR32" i="1"/>
  <c r="AR31" i="1"/>
  <c r="AR28" i="1"/>
  <c r="AR27" i="1"/>
  <c r="AR24" i="1"/>
  <c r="AR23" i="1"/>
  <c r="AR20" i="1"/>
  <c r="AR19" i="1"/>
  <c r="AR16" i="1"/>
  <c r="AR15" i="1"/>
  <c r="AR8" i="1"/>
  <c r="AQ51" i="1"/>
  <c r="AQ50" i="1"/>
  <c r="AQ48" i="1"/>
  <c r="AQ47" i="1"/>
  <c r="AQ44" i="1"/>
  <c r="AQ43" i="1"/>
  <c r="AQ40" i="1"/>
  <c r="AQ39" i="1"/>
  <c r="AQ36" i="1"/>
  <c r="AQ35" i="1"/>
  <c r="AQ34" i="1"/>
  <c r="AQ32" i="1"/>
  <c r="AQ31" i="1"/>
  <c r="AQ28" i="1"/>
  <c r="AQ27" i="1"/>
  <c r="AQ24" i="1"/>
  <c r="AQ23" i="1"/>
  <c r="AQ20" i="1"/>
  <c r="AQ19" i="1"/>
  <c r="AQ18" i="1"/>
  <c r="AQ16" i="1"/>
  <c r="AQ15" i="1"/>
  <c r="AQ14" i="1"/>
  <c r="AQ13" i="1"/>
  <c r="AQ9" i="1"/>
  <c r="AQ7" i="1"/>
  <c r="AP28" i="1"/>
  <c r="AP27" i="1"/>
  <c r="AP26" i="1"/>
  <c r="AP24" i="1"/>
  <c r="AP23" i="1"/>
  <c r="AP20" i="1"/>
  <c r="AP19" i="1"/>
  <c r="AP16" i="1"/>
  <c r="AP15" i="1"/>
  <c r="AP14" i="1"/>
  <c r="AP13" i="1"/>
  <c r="AP10" i="1"/>
  <c r="AP9" i="1"/>
  <c r="AP51" i="1"/>
  <c r="AP48" i="1"/>
  <c r="AP47" i="1"/>
  <c r="AP46" i="1"/>
  <c r="AP44" i="1"/>
  <c r="AP43" i="1"/>
  <c r="AP40" i="1"/>
  <c r="AP39" i="1"/>
  <c r="AP36" i="1"/>
  <c r="AP35" i="1"/>
  <c r="AP32" i="1"/>
  <c r="AP31" i="1"/>
  <c r="AO32" i="1"/>
  <c r="AO27" i="1"/>
  <c r="AN51" i="1"/>
  <c r="AN48" i="1"/>
  <c r="AN47" i="1"/>
  <c r="AN45" i="1"/>
  <c r="AN44" i="1"/>
  <c r="AN43" i="1"/>
  <c r="AN40" i="1"/>
  <c r="AN39" i="1"/>
  <c r="AN36" i="1"/>
  <c r="AN35" i="1"/>
  <c r="AN32" i="1"/>
  <c r="AN31" i="1"/>
  <c r="AN28" i="1"/>
  <c r="AN27" i="1"/>
  <c r="AN24" i="1"/>
  <c r="AN23" i="1"/>
  <c r="AN20" i="1"/>
  <c r="AN19" i="1"/>
  <c r="AN16" i="1"/>
  <c r="AN15" i="1"/>
  <c r="AN14" i="1"/>
  <c r="AN13" i="1"/>
  <c r="AN9" i="1"/>
  <c r="AN8" i="1"/>
  <c r="AM51" i="1"/>
  <c r="AM48" i="1"/>
  <c r="AM47" i="1"/>
  <c r="AM44" i="1"/>
  <c r="AM43" i="1"/>
  <c r="AM41" i="1"/>
  <c r="AM40" i="1"/>
  <c r="AM39" i="1"/>
  <c r="AM36" i="1"/>
  <c r="AM35" i="1"/>
  <c r="AM32" i="1"/>
  <c r="AM31" i="1"/>
  <c r="AM28" i="1"/>
  <c r="AM27" i="1"/>
  <c r="AM25" i="1"/>
  <c r="AM24" i="1"/>
  <c r="AM23" i="1"/>
  <c r="AM20" i="1"/>
  <c r="AM19" i="1"/>
  <c r="AM16" i="1"/>
  <c r="AM15" i="1"/>
  <c r="AM14" i="1"/>
  <c r="AM13" i="1"/>
  <c r="AM10" i="1"/>
  <c r="AM9" i="1"/>
  <c r="AM8" i="1"/>
  <c r="AL51" i="1"/>
  <c r="AL50" i="1"/>
  <c r="AL48" i="1"/>
  <c r="AL47" i="1"/>
  <c r="AL44" i="1"/>
  <c r="AL43" i="1"/>
  <c r="AL39" i="1"/>
  <c r="AL38" i="1"/>
  <c r="AL36" i="1"/>
  <c r="AL35" i="1"/>
  <c r="AL34" i="1"/>
  <c r="AL32" i="1"/>
  <c r="AL31" i="1"/>
  <c r="AL28" i="1"/>
  <c r="AL27" i="1"/>
  <c r="AL24" i="1"/>
  <c r="AL23" i="1"/>
  <c r="AL20" i="1"/>
  <c r="AL19" i="1"/>
  <c r="AL18" i="1"/>
  <c r="AL16" i="1"/>
  <c r="AL15" i="1"/>
  <c r="AL14" i="1"/>
  <c r="AL13" i="1"/>
  <c r="AL11" i="1"/>
  <c r="AL9" i="1"/>
  <c r="AL8" i="1"/>
  <c r="AL7" i="1"/>
  <c r="AK51" i="1"/>
  <c r="AK48" i="1"/>
  <c r="AK47" i="1"/>
  <c r="AK44" i="1"/>
  <c r="AK43" i="1"/>
  <c r="AK42" i="1"/>
  <c r="AK40" i="1"/>
  <c r="AK39" i="1"/>
  <c r="AK36" i="1"/>
  <c r="AK35" i="1"/>
  <c r="AK32" i="1"/>
  <c r="AK31" i="1"/>
  <c r="AK28" i="1"/>
  <c r="AK27" i="1"/>
  <c r="AK26" i="1"/>
  <c r="AK24" i="1"/>
  <c r="AK23" i="1"/>
  <c r="AK20" i="1"/>
  <c r="AK19" i="1"/>
  <c r="AK16" i="1"/>
  <c r="AK15" i="1"/>
  <c r="AK14" i="1"/>
  <c r="AK13" i="1"/>
  <c r="AK9" i="1"/>
  <c r="AK8" i="1"/>
  <c r="AJ51" i="1"/>
  <c r="AJ50" i="1"/>
  <c r="AJ49" i="1"/>
  <c r="AJ48" i="1"/>
  <c r="AJ47" i="1"/>
  <c r="AJ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9" i="1"/>
  <c r="AJ8" i="1"/>
  <c r="AI51" i="1"/>
  <c r="AI50" i="1"/>
  <c r="AI48" i="1"/>
  <c r="AI47" i="1"/>
  <c r="AI46" i="1"/>
  <c r="AI44" i="1"/>
  <c r="AI43" i="1"/>
  <c r="AI42" i="1"/>
  <c r="AI40" i="1"/>
  <c r="AI39" i="1"/>
  <c r="AI38" i="1"/>
  <c r="AI36" i="1"/>
  <c r="AI35" i="1"/>
  <c r="AI34" i="1"/>
  <c r="AI32" i="1"/>
  <c r="AI31" i="1"/>
  <c r="AI30" i="1"/>
  <c r="AI28" i="1"/>
  <c r="AI27" i="1"/>
  <c r="AI26" i="1"/>
  <c r="AI24" i="1"/>
  <c r="AI23" i="1"/>
  <c r="AI22" i="1"/>
  <c r="AI20" i="1"/>
  <c r="AI19" i="1"/>
  <c r="AI18" i="1"/>
  <c r="AI16" i="1"/>
  <c r="AI15" i="1"/>
  <c r="AI14" i="1"/>
  <c r="AI13" i="1"/>
  <c r="AI9" i="1"/>
  <c r="AI8" i="1"/>
  <c r="AH14" i="1"/>
  <c r="AH13" i="1"/>
  <c r="AH9" i="1"/>
  <c r="AG51" i="1"/>
  <c r="AG48" i="1"/>
  <c r="AG47" i="1"/>
  <c r="AG44" i="1"/>
  <c r="AG43" i="1"/>
  <c r="AG40" i="1"/>
  <c r="AG39" i="1"/>
  <c r="AG38" i="1"/>
  <c r="AG36" i="1"/>
  <c r="AG35" i="1"/>
  <c r="AG32" i="1"/>
  <c r="AG31" i="1"/>
  <c r="AG28" i="1"/>
  <c r="AG27" i="1"/>
  <c r="AG24" i="1"/>
  <c r="AG23" i="1"/>
  <c r="AG22" i="1"/>
  <c r="AG20" i="1"/>
  <c r="AG19" i="1"/>
  <c r="AG16" i="1"/>
  <c r="AG15" i="1"/>
  <c r="AG14" i="1"/>
  <c r="AG13" i="1"/>
  <c r="AG12" i="1"/>
  <c r="AG9" i="1"/>
  <c r="AG8" i="1"/>
  <c r="AG7" i="1"/>
  <c r="AF51" i="1"/>
  <c r="AF48" i="1"/>
  <c r="AF47" i="1"/>
  <c r="AF44" i="1"/>
  <c r="AF43" i="1"/>
  <c r="AF42" i="1"/>
  <c r="AF40" i="1"/>
  <c r="AF39" i="1"/>
  <c r="AF36" i="1"/>
  <c r="AF35" i="1"/>
  <c r="AF32" i="1"/>
  <c r="AF31" i="1"/>
  <c r="AF28" i="1"/>
  <c r="AF27" i="1"/>
  <c r="AF26" i="1"/>
  <c r="AF24" i="1"/>
  <c r="AF23" i="1"/>
  <c r="AF22" i="1"/>
  <c r="AF20" i="1"/>
  <c r="AF19" i="1"/>
  <c r="AF16" i="1"/>
  <c r="AF15" i="1"/>
  <c r="AF14" i="1"/>
  <c r="AF13" i="1"/>
  <c r="AF9" i="1"/>
  <c r="AF8" i="1"/>
  <c r="AD40" i="1"/>
  <c r="AE14" i="1"/>
  <c r="AE13" i="1"/>
  <c r="AE9" i="1"/>
  <c r="AD14" i="1"/>
  <c r="AD13" i="1"/>
  <c r="AD51" i="1"/>
  <c r="AD50" i="1"/>
  <c r="AD49" i="1"/>
  <c r="AD48" i="1"/>
  <c r="AD47" i="1"/>
  <c r="AD46" i="1"/>
  <c r="AD45" i="1"/>
  <c r="AD44" i="1"/>
  <c r="AD43" i="1"/>
  <c r="AD42" i="1"/>
  <c r="AD41" i="1"/>
  <c r="AD39" i="1"/>
  <c r="AD36" i="1"/>
  <c r="AD35" i="1"/>
  <c r="AD32" i="1"/>
  <c r="AD31" i="1"/>
  <c r="AD28" i="1"/>
  <c r="AD27" i="1"/>
  <c r="AD26" i="1"/>
  <c r="AD24" i="1"/>
  <c r="AD23" i="1"/>
  <c r="AD20" i="1"/>
  <c r="AD19" i="1"/>
  <c r="AD16" i="1"/>
  <c r="AD15" i="1"/>
  <c r="AD8" i="1"/>
  <c r="AD9" i="1"/>
  <c r="AB44" i="1"/>
  <c r="AB36" i="1"/>
  <c r="AB28" i="1"/>
  <c r="AB14" i="1"/>
  <c r="AB13" i="1"/>
  <c r="AB10" i="1"/>
  <c r="AB9" i="1"/>
  <c r="AB24" i="1"/>
  <c r="AB32" i="1"/>
  <c r="AB16" i="1"/>
  <c r="AW31" i="1" l="1"/>
  <c r="Z36" i="1"/>
  <c r="Z44" i="1"/>
  <c r="Z27" i="1"/>
  <c r="AN29" i="1"/>
  <c r="AJ29" i="1"/>
  <c r="Z16" i="1"/>
  <c r="AW23" i="1"/>
  <c r="AW24" i="1"/>
  <c r="AW43" i="1"/>
  <c r="AW9" i="1"/>
  <c r="Z19" i="1"/>
  <c r="Z43" i="1"/>
  <c r="AF11" i="1"/>
  <c r="AG11" i="1"/>
  <c r="AJ11" i="1"/>
  <c r="Z28" i="1"/>
  <c r="AW35" i="1"/>
  <c r="AW39" i="1"/>
  <c r="Z48" i="1"/>
  <c r="AT9" i="1"/>
  <c r="AM29" i="1"/>
  <c r="AM45" i="1"/>
  <c r="AN17" i="1"/>
  <c r="AN33" i="1"/>
  <c r="AN49" i="1"/>
  <c r="AW20" i="1"/>
  <c r="AQ11" i="1"/>
  <c r="AW16" i="1"/>
  <c r="AI11" i="1"/>
  <c r="AK11" i="1"/>
  <c r="Z13" i="1"/>
  <c r="Z24" i="1"/>
  <c r="AL37" i="1"/>
  <c r="AW51" i="1"/>
  <c r="AM11" i="1"/>
  <c r="AM21" i="1"/>
  <c r="AM37" i="1"/>
  <c r="AN25" i="1"/>
  <c r="AN41" i="1"/>
  <c r="AP11" i="1"/>
  <c r="AR11" i="1"/>
  <c r="AK7" i="1"/>
  <c r="X52" i="1"/>
  <c r="AW36" i="1"/>
  <c r="AW40" i="1"/>
  <c r="AD11" i="1"/>
  <c r="AI17" i="1"/>
  <c r="AI21" i="1"/>
  <c r="AI25" i="1"/>
  <c r="AI29" i="1"/>
  <c r="AI33" i="1"/>
  <c r="AI37" i="1"/>
  <c r="AI41" i="1"/>
  <c r="AI45" i="1"/>
  <c r="AI49" i="1"/>
  <c r="Z14" i="1"/>
  <c r="AW19" i="1"/>
  <c r="AW27" i="1"/>
  <c r="AW47" i="1"/>
  <c r="AM17" i="1"/>
  <c r="AM33" i="1"/>
  <c r="AM49" i="1"/>
  <c r="AN21" i="1"/>
  <c r="AN37" i="1"/>
  <c r="AW32" i="1"/>
  <c r="AW48" i="1"/>
  <c r="AT13" i="1"/>
  <c r="AW28" i="1"/>
  <c r="AW44" i="1"/>
  <c r="AF38" i="1"/>
  <c r="AG18" i="1"/>
  <c r="AG34" i="1"/>
  <c r="AG50" i="1"/>
  <c r="AK12" i="1"/>
  <c r="AK22" i="1"/>
  <c r="AK38" i="1"/>
  <c r="AL30" i="1"/>
  <c r="AL46" i="1"/>
  <c r="AM18" i="1"/>
  <c r="AM22" i="1"/>
  <c r="AM26" i="1"/>
  <c r="AM30" i="1"/>
  <c r="AM34" i="1"/>
  <c r="AM38" i="1"/>
  <c r="AM42" i="1"/>
  <c r="AM46" i="1"/>
  <c r="AM50" i="1"/>
  <c r="AN18" i="1"/>
  <c r="AN22" i="1"/>
  <c r="AN26" i="1"/>
  <c r="AN30" i="1"/>
  <c r="AN34" i="1"/>
  <c r="AN38" i="1"/>
  <c r="AN42" i="1"/>
  <c r="AN46" i="1"/>
  <c r="AN50" i="1"/>
  <c r="AP42" i="1"/>
  <c r="AP7" i="1"/>
  <c r="AP12" i="1"/>
  <c r="AP22" i="1"/>
  <c r="AQ30" i="1"/>
  <c r="AQ46" i="1"/>
  <c r="AR12" i="1"/>
  <c r="Z9" i="1"/>
  <c r="AT14" i="1"/>
  <c r="AW13" i="1"/>
  <c r="AD22" i="1"/>
  <c r="AF7" i="1"/>
  <c r="AB7" i="1"/>
  <c r="AD18" i="1"/>
  <c r="AD34" i="1"/>
  <c r="AF18" i="1"/>
  <c r="AF34" i="1"/>
  <c r="AF50" i="1"/>
  <c r="AG30" i="1"/>
  <c r="AG46" i="1"/>
  <c r="AI7" i="1"/>
  <c r="AI12" i="1"/>
  <c r="AJ7" i="1"/>
  <c r="AJ12" i="1"/>
  <c r="AK18" i="1"/>
  <c r="AK34" i="1"/>
  <c r="AK50" i="1"/>
  <c r="Z15" i="1"/>
  <c r="Z20" i="1"/>
  <c r="AL26" i="1"/>
  <c r="AL42" i="1"/>
  <c r="AM7" i="1"/>
  <c r="AP38" i="1"/>
  <c r="AP18" i="1"/>
  <c r="AQ26" i="1"/>
  <c r="AQ42" i="1"/>
  <c r="AR7" i="1"/>
  <c r="Z23" i="1"/>
  <c r="Z31" i="1"/>
  <c r="Z39" i="1"/>
  <c r="Z47" i="1"/>
  <c r="AT15" i="1"/>
  <c r="AT19" i="1"/>
  <c r="AT23" i="1"/>
  <c r="AT27" i="1"/>
  <c r="AT31" i="1"/>
  <c r="AT35" i="1"/>
  <c r="AT39" i="1"/>
  <c r="AT43" i="1"/>
  <c r="AT47" i="1"/>
  <c r="AT51" i="1"/>
  <c r="AW14" i="1"/>
  <c r="Z35" i="1"/>
  <c r="Z51" i="1"/>
  <c r="AD38" i="1"/>
  <c r="AF12" i="1"/>
  <c r="AD30" i="1"/>
  <c r="AD12" i="1"/>
  <c r="AF30" i="1"/>
  <c r="AF46" i="1"/>
  <c r="AG26" i="1"/>
  <c r="AG42" i="1"/>
  <c r="AK30" i="1"/>
  <c r="AK46" i="1"/>
  <c r="AL22" i="1"/>
  <c r="Z32" i="1"/>
  <c r="AM12" i="1"/>
  <c r="Z40" i="1"/>
  <c r="AN7" i="1"/>
  <c r="AN12" i="1"/>
  <c r="AP34" i="1"/>
  <c r="AP50" i="1"/>
  <c r="AP30" i="1"/>
  <c r="AQ22" i="1"/>
  <c r="AQ38" i="1"/>
  <c r="AT16" i="1"/>
  <c r="AT20" i="1"/>
  <c r="AT24" i="1"/>
  <c r="AT28" i="1"/>
  <c r="AT32" i="1"/>
  <c r="AT36" i="1"/>
  <c r="AT40" i="1"/>
  <c r="AT44" i="1"/>
  <c r="AT48" i="1"/>
  <c r="AW15" i="1"/>
  <c r="AK17" i="1"/>
  <c r="AK21" i="1"/>
  <c r="AK25" i="1"/>
  <c r="AK29" i="1"/>
  <c r="AK33" i="1"/>
  <c r="AK37" i="1"/>
  <c r="AK41" i="1"/>
  <c r="AK45" i="1"/>
  <c r="AK49" i="1"/>
  <c r="AL41" i="1"/>
  <c r="AL45" i="1"/>
  <c r="AL49" i="1"/>
  <c r="AP33" i="1"/>
  <c r="AP37" i="1"/>
  <c r="AP41" i="1"/>
  <c r="AP45" i="1"/>
  <c r="AP49" i="1"/>
  <c r="AP17" i="1"/>
  <c r="AP21" i="1"/>
  <c r="AP25" i="1"/>
  <c r="AP29" i="1"/>
  <c r="AD37" i="1"/>
  <c r="AD17" i="1"/>
  <c r="AF17" i="1"/>
  <c r="AF21" i="1"/>
  <c r="AF25" i="1"/>
  <c r="AF29" i="1"/>
  <c r="AF33" i="1"/>
  <c r="AF37" i="1"/>
  <c r="AF41" i="1"/>
  <c r="AF45" i="1"/>
  <c r="AF49" i="1"/>
  <c r="AG17" i="1"/>
  <c r="AG21" i="1"/>
  <c r="AG25" i="1"/>
  <c r="AG29" i="1"/>
  <c r="AG33" i="1"/>
  <c r="AG37" i="1"/>
  <c r="AG41" i="1"/>
  <c r="AG45" i="1"/>
  <c r="AG49" i="1"/>
  <c r="AL21" i="1"/>
  <c r="AL25" i="1"/>
  <c r="AL29" i="1"/>
  <c r="AQ17" i="1"/>
  <c r="AQ21" i="1"/>
  <c r="AQ25" i="1"/>
  <c r="AQ29" i="1"/>
  <c r="AQ33" i="1"/>
  <c r="AQ37" i="1"/>
  <c r="AQ41" i="1"/>
  <c r="AQ45" i="1"/>
  <c r="AQ49" i="1"/>
  <c r="AB17" i="1"/>
  <c r="AD21" i="1"/>
  <c r="AD25" i="1"/>
  <c r="AD29" i="1"/>
  <c r="AD33" i="1"/>
  <c r="AG10" i="1"/>
  <c r="AJ10" i="1"/>
  <c r="AK10" i="1"/>
  <c r="AQ10" i="1"/>
  <c r="AR10" i="1"/>
  <c r="AF10" i="1"/>
  <c r="AN10" i="1"/>
  <c r="AD10" i="1"/>
  <c r="AP8" i="1"/>
  <c r="Z8" i="1" s="1"/>
  <c r="AB26" i="1"/>
  <c r="AB34" i="1"/>
  <c r="AB41" i="1"/>
  <c r="AB12" i="1"/>
  <c r="AB18" i="1"/>
  <c r="AB30" i="1"/>
  <c r="AB38" i="1"/>
  <c r="AB40" i="1"/>
  <c r="AD7" i="1"/>
  <c r="AB25" i="1"/>
  <c r="AB29" i="1"/>
  <c r="AB33" i="1"/>
  <c r="AB37" i="1"/>
  <c r="AB45" i="1"/>
  <c r="AB49" i="1"/>
  <c r="AB22" i="1"/>
  <c r="AB42" i="1"/>
  <c r="AB46" i="1"/>
  <c r="AB11" i="1"/>
  <c r="AB15" i="1"/>
  <c r="AB23" i="1"/>
  <c r="AB27" i="1"/>
  <c r="AB31" i="1"/>
  <c r="AB35" i="1"/>
  <c r="AB39" i="1"/>
  <c r="AB43" i="1"/>
  <c r="AB47" i="1"/>
  <c r="AW37" i="1" l="1"/>
  <c r="AW7" i="1"/>
  <c r="AT11" i="1"/>
  <c r="AW50" i="1"/>
  <c r="AW34" i="1"/>
  <c r="AT38" i="1"/>
  <c r="AT17" i="1"/>
  <c r="AT18" i="1"/>
  <c r="Z11" i="1"/>
  <c r="AT10" i="1"/>
  <c r="AW11" i="1"/>
  <c r="AT7" i="1"/>
  <c r="AW33" i="1"/>
  <c r="AW18" i="1"/>
  <c r="Z18" i="1"/>
  <c r="AT34" i="1"/>
  <c r="Z42" i="1"/>
  <c r="AW42" i="1"/>
  <c r="AT42" i="1"/>
  <c r="Z38" i="1"/>
  <c r="AT8" i="1"/>
  <c r="Z29" i="1"/>
  <c r="AW29" i="1"/>
  <c r="AT29" i="1"/>
  <c r="Z49" i="1"/>
  <c r="AW49" i="1"/>
  <c r="AT49" i="1"/>
  <c r="Z33" i="1"/>
  <c r="Z7" i="1"/>
  <c r="Z26" i="1"/>
  <c r="AW26" i="1"/>
  <c r="AT26" i="1"/>
  <c r="AT33" i="1"/>
  <c r="AW17" i="1"/>
  <c r="Z22" i="1"/>
  <c r="AW22" i="1"/>
  <c r="AT22" i="1"/>
  <c r="AW45" i="1"/>
  <c r="AT45" i="1"/>
  <c r="Z12" i="1"/>
  <c r="AT12" i="1"/>
  <c r="AW12" i="1"/>
  <c r="Z50" i="1"/>
  <c r="AW38" i="1"/>
  <c r="AT50" i="1"/>
  <c r="Z46" i="1"/>
  <c r="AW46" i="1"/>
  <c r="AT46" i="1"/>
  <c r="AW10" i="1"/>
  <c r="AW8" i="1"/>
  <c r="AW25" i="1"/>
  <c r="AT25" i="1"/>
  <c r="Z10" i="1"/>
  <c r="Z21" i="1"/>
  <c r="AW21" i="1"/>
  <c r="AT21" i="1"/>
  <c r="Z17" i="1"/>
  <c r="Z37" i="1"/>
  <c r="AW41" i="1"/>
  <c r="AT41" i="1"/>
  <c r="Z34" i="1"/>
  <c r="Z30" i="1"/>
  <c r="AW30" i="1"/>
  <c r="AT30" i="1"/>
  <c r="AT37" i="1"/>
  <c r="Z25" i="1"/>
  <c r="Z45" i="1"/>
  <c r="Z41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7" i="1"/>
  <c r="AV7" i="1"/>
  <c r="AX7" i="1" s="1"/>
  <c r="AS7" i="1" l="1"/>
  <c r="AU7" i="1" s="1"/>
  <c r="AZ7" i="1"/>
  <c r="V8" i="1" l="1"/>
  <c r="W8" i="1" s="1"/>
  <c r="V9" i="1"/>
  <c r="V10" i="1"/>
  <c r="W10" i="1" s="1"/>
  <c r="V11" i="1"/>
  <c r="V12" i="1"/>
  <c r="W12" i="1" s="1"/>
  <c r="V13" i="1"/>
  <c r="W13" i="1" s="1"/>
  <c r="V14" i="1"/>
  <c r="W14" i="1" s="1"/>
  <c r="V15" i="1"/>
  <c r="W15" i="1" s="1"/>
  <c r="V16" i="1"/>
  <c r="W16" i="1" s="1"/>
  <c r="V17" i="1"/>
  <c r="W17" i="1" s="1"/>
  <c r="V18" i="1"/>
  <c r="W18" i="1" s="1"/>
  <c r="V19" i="1"/>
  <c r="W19" i="1" s="1"/>
  <c r="V20" i="1"/>
  <c r="W20" i="1" s="1"/>
  <c r="V21" i="1"/>
  <c r="W21" i="1" s="1"/>
  <c r="V22" i="1"/>
  <c r="V23" i="1"/>
  <c r="W23" i="1" s="1"/>
  <c r="V24" i="1"/>
  <c r="W24" i="1" s="1"/>
  <c r="V25" i="1"/>
  <c r="W25" i="1" s="1"/>
  <c r="V26" i="1"/>
  <c r="W26" i="1" s="1"/>
  <c r="V27" i="1"/>
  <c r="W27" i="1" s="1"/>
  <c r="V28" i="1"/>
  <c r="W28" i="1" s="1"/>
  <c r="V29" i="1"/>
  <c r="W29" i="1" s="1"/>
  <c r="V30" i="1"/>
  <c r="W30" i="1" s="1"/>
  <c r="V31" i="1"/>
  <c r="W31" i="1" s="1"/>
  <c r="V32" i="1"/>
  <c r="W32" i="1" s="1"/>
  <c r="V33" i="1"/>
  <c r="W33" i="1" s="1"/>
  <c r="V34" i="1"/>
  <c r="W34" i="1" s="1"/>
  <c r="V35" i="1"/>
  <c r="W35" i="1" s="1"/>
  <c r="V36" i="1"/>
  <c r="W36" i="1" s="1"/>
  <c r="V37" i="1"/>
  <c r="W37" i="1" s="1"/>
  <c r="V38" i="1"/>
  <c r="W38" i="1" s="1"/>
  <c r="V39" i="1"/>
  <c r="V40" i="1"/>
  <c r="W40" i="1" s="1"/>
  <c r="V41" i="1"/>
  <c r="V42" i="1"/>
  <c r="W42" i="1" s="1"/>
  <c r="V43" i="1"/>
  <c r="W43" i="1" s="1"/>
  <c r="V44" i="1"/>
  <c r="W44" i="1" s="1"/>
  <c r="V45" i="1"/>
  <c r="W45" i="1" s="1"/>
  <c r="V46" i="1"/>
  <c r="W46" i="1" s="1"/>
  <c r="V47" i="1"/>
  <c r="V48" i="1"/>
  <c r="W48" i="1" s="1"/>
  <c r="V49" i="1"/>
  <c r="V50" i="1"/>
  <c r="W50" i="1" s="1"/>
  <c r="V51" i="1"/>
  <c r="W51" i="1" s="1"/>
  <c r="V7" i="1"/>
  <c r="W7" i="1" s="1"/>
  <c r="AS62" i="1"/>
  <c r="AS61" i="1"/>
  <c r="AS60" i="1"/>
  <c r="AS59" i="1"/>
  <c r="AS58" i="1"/>
  <c r="AS57" i="1"/>
  <c r="AS56" i="1"/>
  <c r="AS55" i="1"/>
  <c r="AS54" i="1"/>
  <c r="AC11" i="1" l="1"/>
  <c r="W11" i="1"/>
  <c r="AC22" i="1"/>
  <c r="W22" i="1"/>
  <c r="AC9" i="1"/>
  <c r="W9" i="1"/>
  <c r="AC47" i="1"/>
  <c r="W47" i="1"/>
  <c r="AC39" i="1"/>
  <c r="W39" i="1"/>
  <c r="AC49" i="1"/>
  <c r="W49" i="1"/>
  <c r="AC41" i="1"/>
  <c r="W41" i="1"/>
  <c r="V52" i="1"/>
  <c r="W52" i="1" s="1"/>
  <c r="AB51" i="1"/>
  <c r="AC51" i="1" s="1"/>
  <c r="AB21" i="1"/>
  <c r="AC21" i="1" s="1"/>
  <c r="AB20" i="1"/>
  <c r="AC20" i="1" s="1"/>
  <c r="AB50" i="1"/>
  <c r="AC50" i="1" s="1"/>
  <c r="AB19" i="1"/>
  <c r="AC19" i="1" s="1"/>
  <c r="AB48" i="1"/>
  <c r="AC48" i="1" s="1"/>
  <c r="AB8" i="1"/>
  <c r="AC8" i="1" s="1"/>
  <c r="AS51" i="1"/>
  <c r="AU51" i="1" s="1"/>
  <c r="Y43" i="1"/>
  <c r="AS14" i="1"/>
  <c r="AV32" i="1"/>
  <c r="Y29" i="1"/>
  <c r="Y13" i="1"/>
  <c r="AV20" i="1"/>
  <c r="AX20" i="1" s="1"/>
  <c r="AC7" i="1"/>
  <c r="AY7" i="1"/>
  <c r="AS44" i="1"/>
  <c r="AV34" i="1"/>
  <c r="AX34" i="1" s="1"/>
  <c r="AV27" i="1"/>
  <c r="AX27" i="1" s="1"/>
  <c r="AV17" i="1"/>
  <c r="AC33" i="1"/>
  <c r="AC26" i="1"/>
  <c r="AC10" i="1"/>
  <c r="AC45" i="1"/>
  <c r="AC35" i="1"/>
  <c r="AC28" i="1"/>
  <c r="AC44" i="1"/>
  <c r="AC38" i="1"/>
  <c r="AC27" i="1"/>
  <c r="AC17" i="1"/>
  <c r="AC15" i="1"/>
  <c r="AC12" i="1"/>
  <c r="AV23" i="1"/>
  <c r="AC37" i="1"/>
  <c r="AC46" i="1"/>
  <c r="AC42" i="1"/>
  <c r="AC36" i="1"/>
  <c r="AC32" i="1"/>
  <c r="AC29" i="1"/>
  <c r="AC25" i="1"/>
  <c r="AC18" i="1"/>
  <c r="AC16" i="1"/>
  <c r="AC13" i="1"/>
  <c r="AC43" i="1"/>
  <c r="AC30" i="1"/>
  <c r="AC23" i="1"/>
  <c r="AC14" i="1"/>
  <c r="AC34" i="1"/>
  <c r="AC40" i="1"/>
  <c r="AC31" i="1"/>
  <c r="AC24" i="1"/>
  <c r="AS26" i="1"/>
  <c r="AU26" i="1" s="1"/>
  <c r="AV22" i="1"/>
  <c r="Y22" i="1"/>
  <c r="AS22" i="1"/>
  <c r="AU22" i="1" s="1"/>
  <c r="Y14" i="1"/>
  <c r="AV41" i="1"/>
  <c r="AX41" i="1" s="1"/>
  <c r="AS41" i="1"/>
  <c r="AU41" i="1" s="1"/>
  <c r="Y41" i="1"/>
  <c r="Y17" i="1"/>
  <c r="Y7" i="1"/>
  <c r="AS20" i="1"/>
  <c r="AU20" i="1" s="1"/>
  <c r="AV49" i="1"/>
  <c r="AX49" i="1" s="1"/>
  <c r="AS49" i="1"/>
  <c r="AU49" i="1" s="1"/>
  <c r="Y49" i="1"/>
  <c r="AV9" i="1"/>
  <c r="AX9" i="1" s="1"/>
  <c r="AS9" i="1"/>
  <c r="AU9" i="1" s="1"/>
  <c r="Y9" i="1"/>
  <c r="AA9" i="1" s="1"/>
  <c r="AV47" i="1"/>
  <c r="AS47" i="1"/>
  <c r="Y47" i="1"/>
  <c r="AA47" i="1" s="1"/>
  <c r="AV43" i="1"/>
  <c r="AX43" i="1" s="1"/>
  <c r="AS39" i="1"/>
  <c r="AU39" i="1" s="1"/>
  <c r="AV39" i="1"/>
  <c r="AX39" i="1" s="1"/>
  <c r="Y39" i="1"/>
  <c r="AA39" i="1" s="1"/>
  <c r="AS23" i="1"/>
  <c r="AV11" i="1"/>
  <c r="AX11" i="1" s="1"/>
  <c r="AS11" i="1"/>
  <c r="AU11" i="1" s="1"/>
  <c r="Y11" i="1"/>
  <c r="AS63" i="1"/>
  <c r="D52" i="1"/>
  <c r="E52" i="1"/>
  <c r="AX22" i="1" l="1"/>
  <c r="AA11" i="1"/>
  <c r="AA22" i="1"/>
  <c r="AA49" i="1"/>
  <c r="AA41" i="1"/>
  <c r="AA7" i="1"/>
  <c r="AS30" i="1"/>
  <c r="AU30" i="1" s="1"/>
  <c r="AS21" i="1"/>
  <c r="AU21" i="1" s="1"/>
  <c r="Y42" i="1"/>
  <c r="AA42" i="1" s="1"/>
  <c r="Y48" i="1"/>
  <c r="F52" i="1"/>
  <c r="AS32" i="1"/>
  <c r="AU47" i="1"/>
  <c r="AX47" i="1"/>
  <c r="AY47" i="1" s="1"/>
  <c r="BA47" i="1" s="1"/>
  <c r="AS27" i="1"/>
  <c r="AU27" i="1" s="1"/>
  <c r="Y12" i="1"/>
  <c r="AA12" i="1" s="1"/>
  <c r="Y35" i="1"/>
  <c r="AV40" i="1"/>
  <c r="AX40" i="1" s="1"/>
  <c r="AZ40" i="1" s="1"/>
  <c r="AV8" i="1"/>
  <c r="AX8" i="1" s="1"/>
  <c r="AZ8" i="1" s="1"/>
  <c r="AA13" i="1"/>
  <c r="AV25" i="1"/>
  <c r="AS46" i="1"/>
  <c r="AU46" i="1" s="1"/>
  <c r="AS10" i="1"/>
  <c r="AU10" i="1" s="1"/>
  <c r="AS24" i="1"/>
  <c r="AV28" i="1"/>
  <c r="AS31" i="1"/>
  <c r="Y45" i="1"/>
  <c r="AV21" i="1"/>
  <c r="AX21" i="1" s="1"/>
  <c r="AY21" i="1" s="1"/>
  <c r="BA21" i="1" s="1"/>
  <c r="AV51" i="1"/>
  <c r="AX51" i="1" s="1"/>
  <c r="AY51" i="1" s="1"/>
  <c r="BA51" i="1" s="1"/>
  <c r="AV46" i="1"/>
  <c r="AX46" i="1" s="1"/>
  <c r="AY46" i="1" s="1"/>
  <c r="BA46" i="1" s="1"/>
  <c r="Y19" i="1"/>
  <c r="AU23" i="1"/>
  <c r="Y26" i="1"/>
  <c r="Y30" i="1"/>
  <c r="AV33" i="1"/>
  <c r="AX33" i="1" s="1"/>
  <c r="AS37" i="1"/>
  <c r="AU37" i="1" s="1"/>
  <c r="AV13" i="1"/>
  <c r="AX13" i="1" s="1"/>
  <c r="AY13" i="1" s="1"/>
  <c r="BA13" i="1" s="1"/>
  <c r="Y51" i="1"/>
  <c r="AS48" i="1"/>
  <c r="AU48" i="1" s="1"/>
  <c r="AV48" i="1"/>
  <c r="AX48" i="1" s="1"/>
  <c r="AS8" i="1"/>
  <c r="AU8" i="1" s="1"/>
  <c r="Y44" i="1"/>
  <c r="AS36" i="1"/>
  <c r="AV36" i="1"/>
  <c r="AX36" i="1" s="1"/>
  <c r="AY36" i="1" s="1"/>
  <c r="BA36" i="1" s="1"/>
  <c r="AV10" i="1"/>
  <c r="AX10" i="1" s="1"/>
  <c r="AZ10" i="1" s="1"/>
  <c r="AA14" i="1"/>
  <c r="AA43" i="1"/>
  <c r="Y50" i="1"/>
  <c r="AS50" i="1"/>
  <c r="AU50" i="1" s="1"/>
  <c r="AV50" i="1"/>
  <c r="AS45" i="1"/>
  <c r="BA7" i="1"/>
  <c r="AS15" i="1"/>
  <c r="Y27" i="1"/>
  <c r="Y34" i="1"/>
  <c r="Y38" i="1"/>
  <c r="AA38" i="1" s="1"/>
  <c r="AV35" i="1"/>
  <c r="AX35" i="1" s="1"/>
  <c r="AY35" i="1" s="1"/>
  <c r="BA35" i="1" s="1"/>
  <c r="Y40" i="1"/>
  <c r="AA40" i="1" s="1"/>
  <c r="Y8" i="1"/>
  <c r="Y16" i="1"/>
  <c r="AV18" i="1"/>
  <c r="AX18" i="1" s="1"/>
  <c r="AS25" i="1"/>
  <c r="AU25" i="1" s="1"/>
  <c r="AV29" i="1"/>
  <c r="AX29" i="1" s="1"/>
  <c r="Y32" i="1"/>
  <c r="Y36" i="1"/>
  <c r="AV42" i="1"/>
  <c r="Y46" i="1"/>
  <c r="AA46" i="1" s="1"/>
  <c r="AV19" i="1"/>
  <c r="Y25" i="1"/>
  <c r="AA25" i="1" s="1"/>
  <c r="AX23" i="1"/>
  <c r="AS16" i="1"/>
  <c r="AS29" i="1"/>
  <c r="AU29" i="1" s="1"/>
  <c r="AS18" i="1"/>
  <c r="AU18" i="1" s="1"/>
  <c r="AS38" i="1"/>
  <c r="AX32" i="1"/>
  <c r="AV31" i="1"/>
  <c r="AV16" i="1"/>
  <c r="AX16" i="1" s="1"/>
  <c r="AY16" i="1" s="1"/>
  <c r="BA16" i="1" s="1"/>
  <c r="AV24" i="1"/>
  <c r="Y18" i="1"/>
  <c r="AA18" i="1" s="1"/>
  <c r="AS34" i="1"/>
  <c r="AU34" i="1" s="1"/>
  <c r="AV38" i="1"/>
  <c r="Y31" i="1"/>
  <c r="AA31" i="1" s="1"/>
  <c r="AS33" i="1"/>
  <c r="AU33" i="1" s="1"/>
  <c r="AV37" i="1"/>
  <c r="AX37" i="1" s="1"/>
  <c r="AZ37" i="1" s="1"/>
  <c r="AS19" i="1"/>
  <c r="AU19" i="1" s="1"/>
  <c r="Y24" i="1"/>
  <c r="AV30" i="1"/>
  <c r="AS42" i="1"/>
  <c r="Y33" i="1"/>
  <c r="AS35" i="1"/>
  <c r="AU35" i="1" s="1"/>
  <c r="AX17" i="1"/>
  <c r="AV15" i="1"/>
  <c r="AX15" i="1" s="1"/>
  <c r="AZ15" i="1" s="1"/>
  <c r="Y23" i="1"/>
  <c r="AS43" i="1"/>
  <c r="AU43" i="1" s="1"/>
  <c r="Y37" i="1"/>
  <c r="AV12" i="1"/>
  <c r="AX12" i="1" s="1"/>
  <c r="AY12" i="1" s="1"/>
  <c r="BA12" i="1" s="1"/>
  <c r="Y20" i="1"/>
  <c r="AS28" i="1"/>
  <c r="AU28" i="1" s="1"/>
  <c r="AS40" i="1"/>
  <c r="AV44" i="1"/>
  <c r="AS17" i="1"/>
  <c r="AU17" i="1" s="1"/>
  <c r="Y10" i="1"/>
  <c r="AV14" i="1"/>
  <c r="AX14" i="1" s="1"/>
  <c r="AV26" i="1"/>
  <c r="AX26" i="1" s="1"/>
  <c r="AY26" i="1" s="1"/>
  <c r="BA26" i="1" s="1"/>
  <c r="AA29" i="1"/>
  <c r="Y21" i="1"/>
  <c r="AV45" i="1"/>
  <c r="AX45" i="1" s="1"/>
  <c r="AA17" i="1"/>
  <c r="Y15" i="1"/>
  <c r="AA15" i="1" s="1"/>
  <c r="AS12" i="1"/>
  <c r="AU12" i="1" s="1"/>
  <c r="Y28" i="1"/>
  <c r="AU44" i="1"/>
  <c r="AS13" i="1"/>
  <c r="AU14" i="1"/>
  <c r="AY41" i="1"/>
  <c r="BA41" i="1" s="1"/>
  <c r="AZ41" i="1"/>
  <c r="AY9" i="1"/>
  <c r="BA9" i="1" s="1"/>
  <c r="AZ9" i="1"/>
  <c r="AY20" i="1"/>
  <c r="BA20" i="1" s="1"/>
  <c r="AZ20" i="1"/>
  <c r="AY22" i="1"/>
  <c r="BA22" i="1" s="1"/>
  <c r="AZ22" i="1"/>
  <c r="AY34" i="1"/>
  <c r="BA34" i="1" s="1"/>
  <c r="AZ34" i="1"/>
  <c r="AY11" i="1"/>
  <c r="BA11" i="1" s="1"/>
  <c r="AZ11" i="1"/>
  <c r="AY27" i="1"/>
  <c r="BA27" i="1" s="1"/>
  <c r="AZ27" i="1"/>
  <c r="AY39" i="1"/>
  <c r="BA39" i="1" s="1"/>
  <c r="AZ39" i="1"/>
  <c r="AY43" i="1"/>
  <c r="BA43" i="1" s="1"/>
  <c r="AZ43" i="1"/>
  <c r="AY49" i="1"/>
  <c r="BA49" i="1" s="1"/>
  <c r="AZ49" i="1"/>
  <c r="AU24" i="1" l="1"/>
  <c r="AX24" i="1"/>
  <c r="AY24" i="1" s="1"/>
  <c r="BA24" i="1" s="1"/>
  <c r="AU36" i="1"/>
  <c r="AA50" i="1"/>
  <c r="AX38" i="1"/>
  <c r="AZ38" i="1" s="1"/>
  <c r="AA35" i="1"/>
  <c r="AA10" i="1"/>
  <c r="AX31" i="1"/>
  <c r="AY31" i="1" s="1"/>
  <c r="BA31" i="1" s="1"/>
  <c r="AA8" i="1"/>
  <c r="AA51" i="1"/>
  <c r="AA48" i="1"/>
  <c r="AA19" i="1"/>
  <c r="AZ46" i="1"/>
  <c r="AZ47" i="1"/>
  <c r="AZ51" i="1"/>
  <c r="AA32" i="1"/>
  <c r="AX25" i="1"/>
  <c r="AZ25" i="1" s="1"/>
  <c r="AX42" i="1"/>
  <c r="AY42" i="1" s="1"/>
  <c r="BA42" i="1" s="1"/>
  <c r="AZ21" i="1"/>
  <c r="AZ36" i="1"/>
  <c r="AA26" i="1"/>
  <c r="AY40" i="1"/>
  <c r="BA40" i="1" s="1"/>
  <c r="AA34" i="1"/>
  <c r="AU45" i="1"/>
  <c r="AY37" i="1"/>
  <c r="BA37" i="1" s="1"/>
  <c r="AU32" i="1"/>
  <c r="AY32" i="1"/>
  <c r="BA32" i="1" s="1"/>
  <c r="AZ32" i="1"/>
  <c r="AY23" i="1"/>
  <c r="BA23" i="1" s="1"/>
  <c r="AZ23" i="1"/>
  <c r="AZ16" i="1"/>
  <c r="AZ35" i="1"/>
  <c r="AY8" i="1"/>
  <c r="BA8" i="1" s="1"/>
  <c r="AA28" i="1"/>
  <c r="AA21" i="1"/>
  <c r="AU38" i="1"/>
  <c r="AU16" i="1"/>
  <c r="AX19" i="1"/>
  <c r="AA44" i="1"/>
  <c r="AU31" i="1"/>
  <c r="AU40" i="1"/>
  <c r="AA33" i="1"/>
  <c r="AU15" i="1"/>
  <c r="AX28" i="1"/>
  <c r="AY28" i="1" s="1"/>
  <c r="BA28" i="1" s="1"/>
  <c r="AA36" i="1"/>
  <c r="AA45" i="1"/>
  <c r="AU13" i="1"/>
  <c r="AX30" i="1"/>
  <c r="AA16" i="1"/>
  <c r="AA27" i="1"/>
  <c r="AA24" i="1"/>
  <c r="AA30" i="1"/>
  <c r="AX44" i="1"/>
  <c r="AY44" i="1" s="1"/>
  <c r="BA44" i="1" s="1"/>
  <c r="AA37" i="1"/>
  <c r="AX50" i="1"/>
  <c r="AU42" i="1"/>
  <c r="AY17" i="1"/>
  <c r="BA17" i="1" s="1"/>
  <c r="AZ17" i="1"/>
  <c r="AA23" i="1"/>
  <c r="AZ26" i="1"/>
  <c r="AY15" i="1"/>
  <c r="BA15" i="1" s="1"/>
  <c r="AA20" i="1"/>
  <c r="AZ12" i="1"/>
  <c r="AZ13" i="1"/>
  <c r="AY10" i="1"/>
  <c r="BA10" i="1" s="1"/>
  <c r="AY14" i="1"/>
  <c r="BA14" i="1" s="1"/>
  <c r="AZ14" i="1"/>
  <c r="AY33" i="1"/>
  <c r="BA33" i="1" s="1"/>
  <c r="AZ33" i="1"/>
  <c r="AY48" i="1"/>
  <c r="BA48" i="1" s="1"/>
  <c r="AZ48" i="1"/>
  <c r="AY18" i="1"/>
  <c r="BA18" i="1" s="1"/>
  <c r="AZ18" i="1"/>
  <c r="AY45" i="1"/>
  <c r="BA45" i="1" s="1"/>
  <c r="AZ45" i="1"/>
  <c r="AY29" i="1"/>
  <c r="BA29" i="1" s="1"/>
  <c r="AZ29" i="1"/>
  <c r="AZ24" i="1" l="1"/>
  <c r="AY38" i="1"/>
  <c r="BA38" i="1" s="1"/>
  <c r="AZ31" i="1"/>
  <c r="AZ42" i="1"/>
  <c r="AZ28" i="1"/>
  <c r="AY25" i="1"/>
  <c r="BA25" i="1" s="1"/>
  <c r="AZ19" i="1"/>
  <c r="AY19" i="1"/>
  <c r="BA19" i="1" s="1"/>
  <c r="AZ30" i="1"/>
  <c r="AY30" i="1"/>
  <c r="BA30" i="1" s="1"/>
  <c r="AZ44" i="1"/>
  <c r="AY50" i="1"/>
  <c r="BA50" i="1" s="1"/>
  <c r="AZ50" i="1"/>
</calcChain>
</file>

<file path=xl/sharedStrings.xml><?xml version="1.0" encoding="utf-8"?>
<sst xmlns="http://schemas.openxmlformats.org/spreadsheetml/2006/main" count="114" uniqueCount="95">
  <si>
    <t>PRD</t>
  </si>
  <si>
    <t>ES</t>
  </si>
  <si>
    <t>PVEM</t>
  </si>
  <si>
    <t>INDEPENDIENTE</t>
  </si>
  <si>
    <t>PFD</t>
  </si>
  <si>
    <t>MC</t>
  </si>
  <si>
    <t>NA</t>
  </si>
  <si>
    <t>PAN</t>
  </si>
  <si>
    <t>PT</t>
  </si>
  <si>
    <t>PRI</t>
  </si>
  <si>
    <t>PH</t>
  </si>
  <si>
    <t>MORENA</t>
  </si>
  <si>
    <t>TOTAL CASILLAS</t>
  </si>
  <si>
    <t>TOTAL CASILLAS CAPTURADAS</t>
  </si>
  <si>
    <t>INSTITUTO ELECTORAL DEL ESTADO DE MÉXICO</t>
  </si>
  <si>
    <t>SECRETARÍA EJECUTIVA</t>
  </si>
  <si>
    <t>Procesos electorales 2014 - 2015</t>
  </si>
  <si>
    <t>NO REGISTRADOS</t>
  </si>
  <si>
    <t>VOTOS NULOS</t>
  </si>
  <si>
    <t>Lugar que ocupan los partidos y las coaliciones</t>
  </si>
  <si>
    <t>Margen de victoria</t>
  </si>
  <si>
    <t>Siglas</t>
  </si>
  <si>
    <t>Votación</t>
  </si>
  <si>
    <t>Porcentaje</t>
  </si>
  <si>
    <t>No Regis</t>
  </si>
  <si>
    <t>Votos Nulos</t>
  </si>
  <si>
    <t>votos</t>
  </si>
  <si>
    <t>porcentual</t>
  </si>
  <si>
    <t>En segundo lugar</t>
  </si>
  <si>
    <t>TOTAL</t>
  </si>
  <si>
    <t>PRI-PVEM</t>
  </si>
  <si>
    <t xml:space="preserve">Candidato Ganador </t>
  </si>
  <si>
    <t>Siglas (primeros ocho)</t>
  </si>
  <si>
    <t>Siglas (segundos ocho)</t>
  </si>
  <si>
    <t>Votación (primeros ocho)</t>
  </si>
  <si>
    <t>Votación (segundos ocho)</t>
  </si>
  <si>
    <t>Candidato en segundo lugar</t>
  </si>
  <si>
    <t>Porcentaje Captura</t>
  </si>
  <si>
    <t>Suma de la Coalición</t>
  </si>
  <si>
    <t>DISTRITO (arábigo)</t>
  </si>
  <si>
    <t>CABECERA DISTRITAL</t>
  </si>
  <si>
    <t>TOTAL ESTATAL</t>
  </si>
  <si>
    <t>I - TOLUCA</t>
  </si>
  <si>
    <t>II - TOLUCA</t>
  </si>
  <si>
    <t>III - TEMOAYA</t>
  </si>
  <si>
    <t>IV - LERMA</t>
  </si>
  <si>
    <t>V - TENANGO DEL VALLE</t>
  </si>
  <si>
    <t>VI - TIANGUISTENCO</t>
  </si>
  <si>
    <t>VII - TENANCINGO</t>
  </si>
  <si>
    <t>VIII - SULTEPEC</t>
  </si>
  <si>
    <t>IX - TEJUPILCO</t>
  </si>
  <si>
    <t>XI - SANTO TOMAS</t>
  </si>
  <si>
    <t>XII - EL ORO</t>
  </si>
  <si>
    <t>XIII - ATLACOMULCO</t>
  </si>
  <si>
    <t>XIV - JILOTEPEC</t>
  </si>
  <si>
    <t>XV - IXTLAHUACA</t>
  </si>
  <si>
    <t>XVI - ATIZAPAN</t>
  </si>
  <si>
    <t>XVII - HUIXQUILUCAN</t>
  </si>
  <si>
    <t>XVIII - TLALNEPANTLA</t>
  </si>
  <si>
    <t>XIX - CUAUTITLAN</t>
  </si>
  <si>
    <t>XX - ZUMPANGO</t>
  </si>
  <si>
    <t>XXI - ECATEPEC</t>
  </si>
  <si>
    <t>XXII - ECATEPEC</t>
  </si>
  <si>
    <t>XXIII - TEXCOCO</t>
  </si>
  <si>
    <t>XXIV - NEZAHUALCOYOTL</t>
  </si>
  <si>
    <t>XXV - NEZAHUALCOYOTL</t>
  </si>
  <si>
    <t>XXVI - NEZAHUALCOYOTL</t>
  </si>
  <si>
    <t>XXVII - CHALCO</t>
  </si>
  <si>
    <t>XXVIII - AMECAMECA</t>
  </si>
  <si>
    <t>XXIX - NAUCALPAN</t>
  </si>
  <si>
    <t>XXXI - LA PAZ</t>
  </si>
  <si>
    <t>XXXII - NEZAHUALCOYOTL</t>
  </si>
  <si>
    <t>XXXIII - ECATEPEC</t>
  </si>
  <si>
    <t>XXXIV - IXTAPAN DE LA SAL</t>
  </si>
  <si>
    <t>XXXV - METEPEC</t>
  </si>
  <si>
    <t>XXXVI - VILLA DEL CARBON</t>
  </si>
  <si>
    <t>XXXVII - TLALNEPANTLA</t>
  </si>
  <si>
    <t>XXXVIII - COACALCO</t>
  </si>
  <si>
    <t>XXXIX - OTUMBA</t>
  </si>
  <si>
    <t>XL - IXTAPALUCA</t>
  </si>
  <si>
    <t>XLI - NEZAHUALCOYOTL</t>
  </si>
  <si>
    <t>XLII - ECATEPEC</t>
  </si>
  <si>
    <t>XLIII - CUAUTITLAN IZCALLI</t>
  </si>
  <si>
    <t>XLV - ZINACANTEPEC</t>
  </si>
  <si>
    <t>Sombreado, el Margen de victoria es menor o igual a 3 %</t>
  </si>
  <si>
    <r>
      <t xml:space="preserve">X - VALLE DE BRAVO </t>
    </r>
    <r>
      <rPr>
        <vertAlign val="superscript"/>
        <sz val="10"/>
        <color indexed="8"/>
        <rFont val="Arial Narrow"/>
        <family val="2"/>
      </rPr>
      <t>1</t>
    </r>
  </si>
  <si>
    <r>
      <t xml:space="preserve">XXX - NAUCALPAN </t>
    </r>
    <r>
      <rPr>
        <vertAlign val="superscript"/>
        <sz val="10"/>
        <color indexed="8"/>
        <rFont val="Arial Narrow"/>
        <family val="2"/>
      </rPr>
      <t>2</t>
    </r>
  </si>
  <si>
    <r>
      <t xml:space="preserve">XLIV - NICOLAS ROMERO </t>
    </r>
    <r>
      <rPr>
        <vertAlign val="superscript"/>
        <sz val="10"/>
        <color indexed="8"/>
        <rFont val="Arial Narrow"/>
        <family val="2"/>
      </rPr>
      <t>3</t>
    </r>
  </si>
  <si>
    <t>Notas:</t>
  </si>
  <si>
    <t>2 - En el Distrito XXX de Naucalpan no se registró un Acta de Escrutinio y Cómputo</t>
  </si>
  <si>
    <t>3 - En el Distrito XLIV de Nicolás Romero no se registró un Acta de Escrutinio y Cómputo</t>
  </si>
  <si>
    <t>1 - En Valle de Bravo (Distrito X) no se registraron tres actas de Escrutinio y Cómputo</t>
  </si>
  <si>
    <t>LISTA NOMINAL</t>
  </si>
  <si>
    <t>PARTICIPACIÓN CIUDADANA</t>
  </si>
  <si>
    <t>Resultados de los Cómputos de la elección de Diputados Locales por el principio de Mayoría Relativa, realizados por los Consejos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</si>
</sst>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#,##0_ ;\-#,##0\ "/>
  </numFmts>
  <fonts count="11" x14ac:knownFonts="1"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7"/>
      <name val="Arial"/>
      <family val="2"/>
    </font>
    <font>
      <b/>
      <sz val="10"/>
      <color theme="5" tint="-0.24994659260841701"/>
      <name val="Arial"/>
      <family val="2"/>
    </font>
    <font>
      <sz val="10"/>
      <color indexed="8"/>
      <name val="Arial"/>
      <family val="2"/>
    </font>
    <font>
      <vertAlign val="superscript"/>
      <sz val="10"/>
      <color indexed="8"/>
      <name val="Arial Narrow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8" tint="-0.249977111117893"/>
        <bgColor indexed="9"/>
      </patternFill>
    </fill>
    <fill>
      <patternFill patternType="solid">
        <fgColor rgb="FFFF660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9"/>
      </patternFill>
    </fill>
    <fill>
      <patternFill patternType="gray125">
        <bgColor theme="0" tint="-0.24994659260841701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E63036"/>
        <bgColor indexed="9"/>
      </patternFill>
    </fill>
    <fill>
      <patternFill patternType="solid">
        <fgColor rgb="FFFFCD00"/>
        <bgColor indexed="9"/>
      </patternFill>
    </fill>
    <fill>
      <patternFill patternType="solid">
        <fgColor rgb="FFBE1621"/>
        <bgColor indexed="9"/>
      </patternFill>
    </fill>
    <fill>
      <patternFill patternType="solid">
        <fgColor rgb="FF4CB059"/>
        <bgColor indexed="9"/>
      </patternFill>
    </fill>
    <fill>
      <patternFill patternType="solid">
        <fgColor rgb="FF00ACB8"/>
        <bgColor indexed="9"/>
      </patternFill>
    </fill>
    <fill>
      <patternFill patternType="solid">
        <fgColor rgb="FFB3272D"/>
        <bgColor indexed="9"/>
      </patternFill>
    </fill>
    <fill>
      <patternFill patternType="solid">
        <fgColor rgb="FFC126B8"/>
        <bgColor indexed="9"/>
      </patternFill>
    </fill>
    <fill>
      <patternFill patternType="solid">
        <fgColor rgb="FF288ABB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82">
    <xf numFmtId="0" fontId="0" fillId="0" borderId="0" xfId="0"/>
    <xf numFmtId="3" fontId="0" fillId="0" borderId="1" xfId="0" applyNumberFormat="1" applyBorder="1"/>
    <xf numFmtId="0" fontId="0" fillId="0" borderId="1" xfId="0" applyBorder="1"/>
    <xf numFmtId="3" fontId="0" fillId="0" borderId="1" xfId="0" applyNumberForma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justify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center"/>
    </xf>
    <xf numFmtId="0" fontId="0" fillId="0" borderId="0" xfId="0" applyBorder="1"/>
    <xf numFmtId="0" fontId="4" fillId="0" borderId="5" xfId="0" applyFont="1" applyFill="1" applyBorder="1" applyAlignment="1">
      <alignment horizontal="center" wrapText="1"/>
    </xf>
    <xf numFmtId="3" fontId="4" fillId="0" borderId="6" xfId="0" applyNumberFormat="1" applyFont="1" applyBorder="1"/>
    <xf numFmtId="0" fontId="0" fillId="0" borderId="6" xfId="0" applyBorder="1" applyAlignment="1">
      <alignment horizontal="center"/>
    </xf>
    <xf numFmtId="0" fontId="4" fillId="0" borderId="6" xfId="0" applyFont="1" applyFill="1" applyBorder="1" applyAlignment="1">
      <alignment horizontal="center" wrapText="1"/>
    </xf>
    <xf numFmtId="10" fontId="4" fillId="0" borderId="7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4" fillId="0" borderId="8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9" xfId="0" applyBorder="1"/>
    <xf numFmtId="3" fontId="4" fillId="0" borderId="9" xfId="0" applyNumberFormat="1" applyFont="1" applyBorder="1"/>
    <xf numFmtId="10" fontId="4" fillId="0" borderId="9" xfId="0" applyNumberFormat="1" applyFont="1" applyBorder="1"/>
    <xf numFmtId="0" fontId="4" fillId="0" borderId="9" xfId="0" applyFont="1" applyFill="1" applyBorder="1" applyAlignment="1">
      <alignment horizontal="center" wrapText="1"/>
    </xf>
    <xf numFmtId="3" fontId="0" fillId="0" borderId="10" xfId="0" applyNumberFormat="1" applyBorder="1"/>
    <xf numFmtId="0" fontId="4" fillId="0" borderId="10" xfId="0" applyFont="1" applyFill="1" applyBorder="1" applyAlignment="1">
      <alignment horizontal="center" wrapText="1"/>
    </xf>
    <xf numFmtId="3" fontId="4" fillId="0" borderId="8" xfId="0" applyNumberFormat="1" applyFont="1" applyBorder="1"/>
    <xf numFmtId="10" fontId="4" fillId="0" borderId="7" xfId="0" applyNumberFormat="1" applyFont="1" applyBorder="1"/>
    <xf numFmtId="10" fontId="4" fillId="0" borderId="11" xfId="0" applyNumberFormat="1" applyFont="1" applyBorder="1"/>
    <xf numFmtId="0" fontId="0" fillId="0" borderId="5" xfId="0" applyBorder="1" applyAlignment="1">
      <alignment horizontal="center"/>
    </xf>
    <xf numFmtId="0" fontId="0" fillId="0" borderId="10" xfId="0" applyBorder="1" applyAlignment="1">
      <alignment horizontal="center"/>
    </xf>
    <xf numFmtId="10" fontId="4" fillId="0" borderId="11" xfId="0" applyNumberFormat="1" applyFont="1" applyFill="1" applyBorder="1" applyAlignment="1">
      <alignment horizontal="center"/>
    </xf>
    <xf numFmtId="3" fontId="4" fillId="0" borderId="5" xfId="0" applyNumberFormat="1" applyFont="1" applyBorder="1"/>
    <xf numFmtId="3" fontId="4" fillId="0" borderId="10" xfId="0" applyNumberFormat="1" applyFont="1" applyBorder="1"/>
    <xf numFmtId="0" fontId="8" fillId="2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justify" vertical="center"/>
    </xf>
    <xf numFmtId="0" fontId="1" fillId="8" borderId="1" xfId="0" applyFont="1" applyFill="1" applyBorder="1" applyAlignment="1">
      <alignment horizontal="justify" vertical="center"/>
    </xf>
    <xf numFmtId="0" fontId="0" fillId="5" borderId="0" xfId="0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3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3" fontId="0" fillId="0" borderId="1" xfId="0" applyNumberFormat="1" applyFill="1" applyBorder="1"/>
    <xf numFmtId="10" fontId="4" fillId="0" borderId="1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justify" vertical="center"/>
    </xf>
    <xf numFmtId="10" fontId="4" fillId="0" borderId="15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right"/>
    </xf>
    <xf numFmtId="3" fontId="0" fillId="10" borderId="1" xfId="0" applyNumberFormat="1" applyFill="1" applyBorder="1"/>
    <xf numFmtId="3" fontId="0" fillId="0" borderId="18" xfId="0" applyNumberFormat="1" applyBorder="1"/>
    <xf numFmtId="3" fontId="0" fillId="10" borderId="18" xfId="0" applyNumberFormat="1" applyFill="1" applyBorder="1"/>
    <xf numFmtId="0" fontId="0" fillId="11" borderId="0" xfId="0" applyFill="1"/>
    <xf numFmtId="0" fontId="5" fillId="6" borderId="19" xfId="0" applyFont="1" applyFill="1" applyBorder="1" applyAlignment="1">
      <alignment horizontal="center" vertical="center"/>
    </xf>
    <xf numFmtId="0" fontId="5" fillId="12" borderId="19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7" fillId="14" borderId="19" xfId="0" applyFont="1" applyFill="1" applyBorder="1" applyAlignment="1">
      <alignment horizontal="center" vertical="center"/>
    </xf>
    <xf numFmtId="0" fontId="5" fillId="15" borderId="19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1" fillId="16" borderId="19" xfId="0" applyFont="1" applyFill="1" applyBorder="1" applyAlignment="1">
      <alignment horizontal="center" vertical="center"/>
    </xf>
    <xf numFmtId="0" fontId="5" fillId="17" borderId="19" xfId="0" applyFont="1" applyFill="1" applyBorder="1" applyAlignment="1">
      <alignment horizontal="center" vertical="center"/>
    </xf>
    <xf numFmtId="0" fontId="5" fillId="18" borderId="19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1" fillId="8" borderId="19" xfId="0" applyFont="1" applyFill="1" applyBorder="1" applyAlignment="1">
      <alignment horizontal="justify" vertical="center"/>
    </xf>
    <xf numFmtId="165" fontId="0" fillId="0" borderId="1" xfId="2" applyNumberFormat="1" applyFont="1" applyBorder="1"/>
    <xf numFmtId="10" fontId="0" fillId="0" borderId="1" xfId="0" applyNumberFormat="1" applyBorder="1" applyAlignment="1">
      <alignment horizontal="center"/>
    </xf>
    <xf numFmtId="3" fontId="1" fillId="5" borderId="16" xfId="0" applyNumberFormat="1" applyFont="1" applyFill="1" applyBorder="1" applyAlignment="1">
      <alignment horizontal="center"/>
    </xf>
    <xf numFmtId="3" fontId="1" fillId="5" borderId="17" xfId="0" applyNumberFormat="1" applyFont="1" applyFill="1" applyBorder="1" applyAlignment="1">
      <alignment horizontal="center"/>
    </xf>
    <xf numFmtId="10" fontId="1" fillId="5" borderId="17" xfId="1" applyNumberFormat="1" applyFont="1" applyFill="1" applyBorder="1" applyAlignment="1">
      <alignment horizontal="center"/>
    </xf>
    <xf numFmtId="3" fontId="1" fillId="5" borderId="17" xfId="0" applyNumberFormat="1" applyFont="1" applyFill="1" applyBorder="1"/>
    <xf numFmtId="10" fontId="1" fillId="5" borderId="20" xfId="0" applyNumberFormat="1" applyFont="1" applyFill="1" applyBorder="1" applyAlignment="1">
      <alignment horizontal="center"/>
    </xf>
    <xf numFmtId="3" fontId="1" fillId="5" borderId="14" xfId="0" applyNumberFormat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40">
    <dxf>
      <font>
        <b/>
        <i val="0"/>
      </font>
      <fill>
        <patternFill>
          <bgColor rgb="FFF49611"/>
        </patternFill>
      </fill>
    </dxf>
    <dxf>
      <font>
        <b/>
        <i val="0"/>
        <color auto="1"/>
      </font>
      <fill>
        <patternFill>
          <bgColor rgb="FF0080BB"/>
        </patternFill>
      </fill>
    </dxf>
    <dxf>
      <font>
        <b/>
        <i val="0"/>
        <color theme="0"/>
      </font>
      <fill>
        <patternFill>
          <bgColor rgb="FFC126B8"/>
        </patternFill>
      </fill>
    </dxf>
    <dxf>
      <font>
        <b/>
        <i val="0"/>
        <color theme="0"/>
      </font>
      <fill>
        <patternFill>
          <bgColor rgb="FFB3272D"/>
        </patternFill>
      </fill>
    </dxf>
    <dxf>
      <font>
        <b/>
        <i val="0"/>
      </font>
      <fill>
        <patternFill>
          <bgColor rgb="FF00ACB8"/>
        </patternFill>
      </fill>
    </dxf>
    <dxf>
      <font>
        <b/>
        <i val="0"/>
      </font>
      <fill>
        <patternFill>
          <bgColor rgb="FFFF5000"/>
        </patternFill>
      </fill>
    </dxf>
    <dxf>
      <font>
        <b/>
        <i val="0"/>
        <color theme="0"/>
      </font>
      <fill>
        <patternFill>
          <bgColor rgb="FF4CB059"/>
        </patternFill>
      </fill>
    </dxf>
    <dxf>
      <font>
        <b/>
        <i val="0"/>
        <color rgb="FFFFFF00"/>
      </font>
      <fill>
        <patternFill>
          <bgColor rgb="FFBE1621"/>
        </patternFill>
      </fill>
    </dxf>
    <dxf>
      <font>
        <b/>
        <i val="0"/>
      </font>
      <fill>
        <patternFill>
          <bgColor rgb="FFFFCD00"/>
        </patternFill>
      </fill>
    </dxf>
    <dxf>
      <font>
        <b/>
        <i val="0"/>
        <color theme="0"/>
      </font>
      <fill>
        <patternFill>
          <bgColor rgb="FFE63036"/>
        </patternFill>
      </fill>
    </dxf>
    <dxf>
      <font>
        <color theme="0"/>
      </font>
      <fill>
        <patternFill>
          <bgColor rgb="FF024883"/>
        </patternFill>
      </fill>
    </dxf>
    <dxf>
      <font>
        <b/>
        <i val="0"/>
        <strike val="0"/>
        <color theme="0"/>
      </font>
      <fill>
        <patternFill>
          <bgColor rgb="FFE63036"/>
        </patternFill>
      </fill>
      <border>
        <vertical/>
        <horizontal/>
      </border>
    </dxf>
    <dxf>
      <font>
        <b/>
        <i val="0"/>
        <strike val="0"/>
        <color theme="0"/>
      </font>
      <fill>
        <patternFill>
          <bgColor rgb="FFFF0000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990000"/>
        </patternFill>
      </fill>
    </dxf>
    <dxf>
      <font>
        <b/>
        <i val="0"/>
        <color auto="1"/>
      </font>
      <fill>
        <patternFill>
          <bgColor rgb="FF009644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8" tint="-0.499984740745262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rgb="FF990000"/>
        </patternFill>
      </fill>
    </dxf>
    <dxf>
      <font>
        <b/>
        <i val="0"/>
        <color auto="1"/>
      </font>
      <fill>
        <patternFill>
          <bgColor rgb="FF009644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990000"/>
        </patternFill>
      </fill>
    </dxf>
    <dxf>
      <font>
        <b/>
        <i val="0"/>
        <strike val="0"/>
        <color theme="0"/>
      </font>
      <fill>
        <patternFill>
          <bgColor rgb="FFFF0000"/>
        </patternFill>
      </fill>
      <border>
        <vertical/>
        <horizontal/>
      </border>
    </dxf>
    <dxf>
      <font>
        <b/>
        <i val="0"/>
        <color theme="0"/>
      </font>
      <fill>
        <patternFill>
          <bgColor rgb="FF990000"/>
        </patternFill>
      </fill>
    </dxf>
    <dxf>
      <font>
        <b/>
        <i val="0"/>
        <color theme="0"/>
      </font>
      <fill>
        <patternFill>
          <bgColor rgb="FFE63036"/>
        </patternFill>
      </fill>
    </dxf>
    <dxf>
      <fill>
        <patternFill>
          <bgColor theme="5" tint="0.59996337778862885"/>
        </patternFill>
      </fill>
    </dxf>
    <dxf>
      <font>
        <b/>
        <i val="0"/>
      </font>
    </dxf>
    <dxf>
      <fill>
        <patternFill>
          <bgColor theme="5" tint="0.59996337778862885"/>
        </patternFill>
      </fill>
    </dxf>
    <dxf>
      <font>
        <b/>
        <i val="0"/>
      </font>
    </dxf>
    <dxf>
      <font>
        <b/>
        <i val="0"/>
        <strike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rgb="FFE63036"/>
        </patternFill>
      </fill>
    </dxf>
    <dxf>
      <font>
        <b/>
        <i val="0"/>
        <color theme="0"/>
      </font>
      <fill>
        <patternFill>
          <bgColor rgb="FF024883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ndense val="0"/>
        <extend val="0"/>
        <color indexed="8"/>
      </font>
      <fill>
        <patternFill>
          <bgColor rgb="FFFF66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ndense val="0"/>
        <extend val="0"/>
        <color indexed="8"/>
      </font>
      <fill>
        <patternFill>
          <bgColor rgb="FFFF6600"/>
        </patternFill>
      </fill>
    </dxf>
    <dxf>
      <font>
        <b/>
        <i val="0"/>
        <color auto="1"/>
        <name val="Cambria"/>
        <scheme val="none"/>
      </font>
      <fill>
        <patternFill>
          <bgColor rgb="FFFFCC0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0000FF"/>
        </patternFill>
      </fill>
    </dxf>
  </dxfs>
  <tableStyles count="0" defaultTableStyle="TableStyleMedium2" defaultPivotStyle="PivotStyleLight16"/>
  <colors>
    <mruColors>
      <color rgb="FFE63036"/>
      <color rgb="FFF49611"/>
      <color rgb="FF0080BB"/>
      <color rgb="FFC126B8"/>
      <color rgb="FFB3272D"/>
      <color rgb="FF00ACB8"/>
      <color rgb="FFFF5000"/>
      <color rgb="FF4CB059"/>
      <color rgb="FFBE1621"/>
      <color rgb="FFFFC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4"/>
  <sheetViews>
    <sheetView tabSelected="1" workbookViewId="0">
      <selection activeCell="B4" sqref="B4"/>
    </sheetView>
  </sheetViews>
  <sheetFormatPr baseColWidth="10" defaultColWidth="9.140625" defaultRowHeight="12.75" x14ac:dyDescent="0.2"/>
  <cols>
    <col min="1" max="1" width="9.85546875" customWidth="1"/>
    <col min="2" max="2" width="25.28515625" customWidth="1"/>
    <col min="3" max="3" width="10.7109375" customWidth="1"/>
    <col min="4" max="4" width="11" customWidth="1"/>
    <col min="5" max="5" width="14.140625" customWidth="1"/>
    <col min="6" max="6" width="12.140625" customWidth="1"/>
    <col min="7" max="17" width="9.140625" customWidth="1"/>
    <col min="18" max="18" width="13" customWidth="1"/>
    <col min="19" max="19" width="9.7109375" customWidth="1"/>
    <col min="20" max="20" width="10.28515625" customWidth="1"/>
    <col min="21" max="21" width="9.140625" customWidth="1"/>
    <col min="22" max="22" width="10.42578125" customWidth="1"/>
    <col min="23" max="23" width="16" customWidth="1"/>
    <col min="24" max="24" width="11" customWidth="1"/>
    <col min="25" max="25" width="9.140625" hidden="1" customWidth="1"/>
    <col min="26" max="26" width="11.140625" hidden="1" customWidth="1"/>
    <col min="27" max="27" width="13" customWidth="1"/>
    <col min="30" max="43" width="9.140625" hidden="1" customWidth="1"/>
    <col min="44" max="44" width="13.140625" hidden="1" customWidth="1"/>
    <col min="45" max="45" width="9.140625" hidden="1" customWidth="1"/>
    <col min="46" max="46" width="11.140625" hidden="1" customWidth="1"/>
    <col min="47" max="47" width="11.140625" bestFit="1" customWidth="1"/>
    <col min="48" max="49" width="9.140625" hidden="1" customWidth="1"/>
  </cols>
  <sheetData>
    <row r="1" spans="1:53" x14ac:dyDescent="0.2">
      <c r="A1" t="s">
        <v>14</v>
      </c>
    </row>
    <row r="2" spans="1:53" x14ac:dyDescent="0.2">
      <c r="A2" t="s">
        <v>15</v>
      </c>
    </row>
    <row r="3" spans="1:53" x14ac:dyDescent="0.2">
      <c r="A3" t="s">
        <v>16</v>
      </c>
      <c r="AU3" s="53" t="s">
        <v>84</v>
      </c>
      <c r="AX3" s="53"/>
      <c r="AY3" s="53"/>
      <c r="AZ3" s="53"/>
      <c r="BA3" s="53"/>
    </row>
    <row r="4" spans="1:53" x14ac:dyDescent="0.2">
      <c r="A4" t="s">
        <v>94</v>
      </c>
    </row>
    <row r="5" spans="1:53" ht="28.5" customHeight="1" x14ac:dyDescent="0.2">
      <c r="X5" s="47" t="s">
        <v>38</v>
      </c>
      <c r="Y5" s="75" t="s">
        <v>31</v>
      </c>
      <c r="Z5" s="76"/>
      <c r="AA5" s="76"/>
      <c r="AB5" s="76"/>
      <c r="AC5" s="77"/>
      <c r="AD5" s="78" t="s">
        <v>19</v>
      </c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5" t="s">
        <v>36</v>
      </c>
      <c r="AT5" s="76"/>
      <c r="AU5" s="76"/>
      <c r="AV5" s="76"/>
      <c r="AW5" s="76"/>
      <c r="AX5" s="76"/>
      <c r="AY5" s="77"/>
      <c r="AZ5" s="80" t="s">
        <v>20</v>
      </c>
      <c r="BA5" s="81"/>
    </row>
    <row r="6" spans="1:53" ht="38.25" x14ac:dyDescent="0.2">
      <c r="A6" s="5" t="s">
        <v>39</v>
      </c>
      <c r="B6" s="4" t="s">
        <v>40</v>
      </c>
      <c r="C6" s="5" t="s">
        <v>92</v>
      </c>
      <c r="D6" s="5" t="s">
        <v>12</v>
      </c>
      <c r="E6" s="5" t="s">
        <v>13</v>
      </c>
      <c r="F6" s="5" t="s">
        <v>37</v>
      </c>
      <c r="G6" s="54" t="s">
        <v>7</v>
      </c>
      <c r="H6" s="55" t="s">
        <v>9</v>
      </c>
      <c r="I6" s="56" t="s">
        <v>0</v>
      </c>
      <c r="J6" s="57" t="s">
        <v>8</v>
      </c>
      <c r="K6" s="58" t="s">
        <v>2</v>
      </c>
      <c r="L6" s="59" t="s">
        <v>5</v>
      </c>
      <c r="M6" s="60" t="s">
        <v>6</v>
      </c>
      <c r="N6" s="61" t="s">
        <v>11</v>
      </c>
      <c r="O6" s="62" t="s">
        <v>10</v>
      </c>
      <c r="P6" s="63" t="s">
        <v>1</v>
      </c>
      <c r="Q6" s="31" t="s">
        <v>4</v>
      </c>
      <c r="R6" s="55" t="s">
        <v>30</v>
      </c>
      <c r="S6" s="33" t="s">
        <v>3</v>
      </c>
      <c r="T6" s="32" t="s">
        <v>17</v>
      </c>
      <c r="U6" s="33" t="s">
        <v>18</v>
      </c>
      <c r="V6" s="33" t="s">
        <v>29</v>
      </c>
      <c r="W6" s="66" t="s">
        <v>93</v>
      </c>
      <c r="X6" s="55" t="s">
        <v>30</v>
      </c>
      <c r="Y6" s="7" t="s">
        <v>32</v>
      </c>
      <c r="Z6" s="7" t="s">
        <v>33</v>
      </c>
      <c r="AA6" s="6" t="s">
        <v>21</v>
      </c>
      <c r="AB6" s="6" t="s">
        <v>22</v>
      </c>
      <c r="AC6" s="6" t="s">
        <v>23</v>
      </c>
      <c r="AD6" s="54" t="s">
        <v>7</v>
      </c>
      <c r="AE6" s="55" t="s">
        <v>9</v>
      </c>
      <c r="AF6" s="56" t="s">
        <v>0</v>
      </c>
      <c r="AG6" s="57" t="s">
        <v>8</v>
      </c>
      <c r="AH6" s="58" t="s">
        <v>2</v>
      </c>
      <c r="AI6" s="59" t="s">
        <v>5</v>
      </c>
      <c r="AJ6" s="60" t="s">
        <v>6</v>
      </c>
      <c r="AK6" s="61" t="s">
        <v>11</v>
      </c>
      <c r="AL6" s="62" t="s">
        <v>10</v>
      </c>
      <c r="AM6" s="63" t="s">
        <v>1</v>
      </c>
      <c r="AN6" s="31" t="s">
        <v>4</v>
      </c>
      <c r="AO6" s="33" t="s">
        <v>3</v>
      </c>
      <c r="AP6" s="7" t="s">
        <v>24</v>
      </c>
      <c r="AQ6" s="7" t="s">
        <v>25</v>
      </c>
      <c r="AR6" s="55" t="s">
        <v>30</v>
      </c>
      <c r="AS6" s="7" t="s">
        <v>32</v>
      </c>
      <c r="AT6" s="7" t="s">
        <v>33</v>
      </c>
      <c r="AU6" s="6" t="s">
        <v>21</v>
      </c>
      <c r="AV6" s="7" t="s">
        <v>34</v>
      </c>
      <c r="AW6" s="7" t="s">
        <v>35</v>
      </c>
      <c r="AX6" s="6" t="s">
        <v>22</v>
      </c>
      <c r="AY6" s="6" t="s">
        <v>23</v>
      </c>
      <c r="AZ6" s="6" t="s">
        <v>26</v>
      </c>
      <c r="BA6" s="6" t="s">
        <v>27</v>
      </c>
    </row>
    <row r="7" spans="1:53" x14ac:dyDescent="0.2">
      <c r="A7" s="3">
        <v>1</v>
      </c>
      <c r="B7" s="2" t="s">
        <v>42</v>
      </c>
      <c r="C7" s="67">
        <v>233846</v>
      </c>
      <c r="D7" s="3">
        <v>379</v>
      </c>
      <c r="E7" s="3">
        <v>379</v>
      </c>
      <c r="F7" s="37">
        <f>E7/D7</f>
        <v>1</v>
      </c>
      <c r="G7" s="1">
        <v>29135</v>
      </c>
      <c r="H7" s="1">
        <v>38920</v>
      </c>
      <c r="I7" s="1">
        <v>8590</v>
      </c>
      <c r="J7" s="1">
        <v>5155</v>
      </c>
      <c r="K7" s="1">
        <v>3989</v>
      </c>
      <c r="L7" s="2">
        <v>3972</v>
      </c>
      <c r="M7" s="1">
        <v>4516</v>
      </c>
      <c r="N7" s="1">
        <v>8947</v>
      </c>
      <c r="O7" s="45">
        <v>4062</v>
      </c>
      <c r="P7" s="45">
        <v>6402</v>
      </c>
      <c r="Q7" s="45">
        <v>800</v>
      </c>
      <c r="R7" s="45">
        <v>709</v>
      </c>
      <c r="S7" s="50"/>
      <c r="T7" s="45">
        <v>209</v>
      </c>
      <c r="U7" s="45">
        <v>5714</v>
      </c>
      <c r="V7" s="1">
        <f t="shared" ref="V7:V51" si="0">SUM(G7:U7)</f>
        <v>121120</v>
      </c>
      <c r="W7" s="68">
        <f>V7/C7</f>
        <v>0.51794770917612443</v>
      </c>
      <c r="X7" s="21">
        <f>H7+K7+R7</f>
        <v>43618</v>
      </c>
      <c r="Y7" s="9" t="str">
        <f>IF(AD7=1,$G$6,IF(AE7=1,$H$6,IF(AF7=1,$I$6,IF(AG7=1,$J$6,IF(AH7=1,$K$6,IF(AI7=1,$L$6,IF(AJ7=1,$M$6,IF(AK7=1,$N$6,"otro"))))))))</f>
        <v>otro</v>
      </c>
      <c r="Z7" s="35" t="str">
        <f>IF(AL7=1,$O$6,IF(AM7=1,$P$6,IF(AN7=1,$Q$6,IF(AO7=1,$S$6,IF(AP7=1,$T$6,IF(AQ7=1,$U$6,IF(AR7=1,$X$6,"ninguno")))))))</f>
        <v>PRI-PVEM</v>
      </c>
      <c r="AA7" s="9" t="str">
        <f>IF(Y7="otro",IF(Z7="ninguno","nada",Z7),Y7)</f>
        <v>PRI-PVEM</v>
      </c>
      <c r="AB7" s="10">
        <f>MAX(G7:U7,X7)</f>
        <v>43618</v>
      </c>
      <c r="AC7" s="24">
        <f t="shared" ref="AC7:AC51" si="1">AB7/V7</f>
        <v>0.36012219286657859</v>
      </c>
      <c r="AD7" s="26">
        <f>RANK(G7,($G7,$I7,$J7,$L7,$M7,$N7,$O7,$P7,$Q7,$S7,$T7,$U7,$X7))</f>
        <v>2</v>
      </c>
      <c r="AE7" s="11"/>
      <c r="AF7" s="11">
        <f>RANK(I7,($G7,$I7,$J7,$L7,$M7,$N7,$O7,$P7,$Q7,$S7,$T7,$U7,$X7))</f>
        <v>4</v>
      </c>
      <c r="AG7" s="11">
        <f>RANK(J7,($G7,$I7,$J7,$L7,$M7,$N7,$O7,$P7,$Q7,$S7,$T7,$U7,$X7))</f>
        <v>7</v>
      </c>
      <c r="AH7" s="11"/>
      <c r="AI7" s="11">
        <f>RANK(L7,($G7,$I7,$J7,$L7,$M7,$N7,$O7,$P7,$Q7,$S7,$T7,$U7,$X7))</f>
        <v>10</v>
      </c>
      <c r="AJ7" s="11">
        <f>RANK(M7,($G7,$I7,$J7,$L7,$M7,$N7,$O7,$P7,$Q7,$S7,$T7,$U7,$X7))</f>
        <v>8</v>
      </c>
      <c r="AK7" s="11">
        <f>RANK(N7,($G7,$I7,$J7,$L7,$M7,$N7,$O7,$P7,$Q7,$S7,$T7,$U7,$X7))</f>
        <v>3</v>
      </c>
      <c r="AL7" s="11">
        <f>RANK(O7,($G7,$I7,$J7,$L7,$M7,$N7,$O7,$P7,$Q7,$S7,$T7,$U7,$X7))</f>
        <v>9</v>
      </c>
      <c r="AM7" s="11">
        <f>RANK(P7,($G7,$I7,$J7,$L7,$M7,$N7,$O7,$P7,$Q7,$S7,$T7,$U7,$X7))</f>
        <v>5</v>
      </c>
      <c r="AN7" s="11">
        <f>RANK(Q7,($G7,$I7,$J7,$L7,$M7,$N7,$O7,$P7,$Q7,$S7,$T7,$U7,$X7))</f>
        <v>11</v>
      </c>
      <c r="AO7" s="11"/>
      <c r="AP7" s="11">
        <f>RANK(T7,($G7,$I7,$J7,$L7,$M7,$N7,$O7,$P7,$Q7,$S7,$T7,$U7,$X7))</f>
        <v>12</v>
      </c>
      <c r="AQ7" s="11">
        <f>RANK(U7,($G7,$I7,$J7,$L7,$M7,$N7,$O7,$P7,$Q7,$S7,$T7,$U7,$X7))</f>
        <v>6</v>
      </c>
      <c r="AR7" s="11">
        <f>RANK(X7,($G7,$I7,$J7,$L7,$M7,$N7,$O7,$P7,$Q7,$S7,$T7,$U7,$X7))</f>
        <v>1</v>
      </c>
      <c r="AS7" s="9" t="str">
        <f t="shared" ref="AS7:AS51" si="2">IF(AD7=2,$G$6,IF(AE7=2,$H$6,IF(AF7=2,$I$6,IF(AG7=2,$J$6,IF(AH7=2,$K$6,IF(AI7=2,$L$6,IF(AJ7=2,$M$6,IF(AK7=2,$N$6,"otro"))))))))</f>
        <v>PAN</v>
      </c>
      <c r="AT7" s="12" t="str">
        <f>IF(AL7=2,$O$6,IF(AM7=2,$P$6,IF(AN7=2,$Q$6,IF(AO7=2,$S$6,IF(AP7=2,$T$6,IF(AQ7=2,$U$6,IF(AR7=2,$X$6,"ninguno")))))))</f>
        <v>ninguno</v>
      </c>
      <c r="AU7" s="9" t="str">
        <f>IF(AS7="otro",IF(AT7="ninguno","nada",AT7),AS7)</f>
        <v>PAN</v>
      </c>
      <c r="AV7" s="10">
        <f t="shared" ref="AV7:AV51" si="3">IF(AD7=2,G7,IF(AE7=2,H7,IF(AF7=2,I7,IF(AG7=2,J7,IF(AH7=2,K7,IF(AI7=2,L7,IF(AJ7=2,M7,IF(AK7=2,N7,"otro"))))))))</f>
        <v>29135</v>
      </c>
      <c r="AW7" s="10" t="str">
        <f>IF(AL7=2,O7,IF(AM7=2,P7,IF(AN7=2,Q7,IF(AO7=2,S7,IF(AP7=2,T7,IF(AQ7=2,U7,IF(AR7=2,X7,"ninguno")))))))</f>
        <v>ninguno</v>
      </c>
      <c r="AX7" s="10">
        <f>IF(AV7="otro",IF(AW7="ninguno","nada",AW7),AV7)</f>
        <v>29135</v>
      </c>
      <c r="AY7" s="13">
        <f t="shared" ref="AY7:AY51" si="4">AX7/V7</f>
        <v>0.24054656538969618</v>
      </c>
      <c r="AZ7" s="29">
        <f t="shared" ref="AZ7:AZ51" si="5">AB7-AX7</f>
        <v>14483</v>
      </c>
      <c r="BA7" s="13">
        <f t="shared" ref="BA7:BA51" si="6">AC7-AY7</f>
        <v>0.11957562747688241</v>
      </c>
    </row>
    <row r="8" spans="1:53" x14ac:dyDescent="0.2">
      <c r="A8" s="3">
        <v>2</v>
      </c>
      <c r="B8" s="2" t="s">
        <v>43</v>
      </c>
      <c r="C8" s="67">
        <v>354932</v>
      </c>
      <c r="D8" s="3">
        <v>552</v>
      </c>
      <c r="E8" s="3">
        <v>552</v>
      </c>
      <c r="F8" s="37">
        <f t="shared" ref="F8:F51" si="7">E8/D8</f>
        <v>1</v>
      </c>
      <c r="G8" s="1">
        <v>42467</v>
      </c>
      <c r="H8" s="1">
        <v>60975</v>
      </c>
      <c r="I8" s="1">
        <v>10385</v>
      </c>
      <c r="J8" s="1">
        <v>6943</v>
      </c>
      <c r="K8" s="1">
        <v>5403</v>
      </c>
      <c r="L8" s="1">
        <v>6759</v>
      </c>
      <c r="M8" s="1">
        <v>8364</v>
      </c>
      <c r="N8" s="1">
        <v>12409</v>
      </c>
      <c r="O8" s="1">
        <v>5271</v>
      </c>
      <c r="P8" s="1">
        <v>9512</v>
      </c>
      <c r="Q8" s="2">
        <v>1129</v>
      </c>
      <c r="R8" s="1">
        <v>1524</v>
      </c>
      <c r="S8" s="50"/>
      <c r="T8" s="1">
        <v>271</v>
      </c>
      <c r="U8" s="1">
        <v>8286</v>
      </c>
      <c r="V8" s="1">
        <f t="shared" si="0"/>
        <v>179698</v>
      </c>
      <c r="W8" s="68">
        <f t="shared" ref="W8:W51" si="8">V8/C8</f>
        <v>0.5062885285068689</v>
      </c>
      <c r="X8" s="51">
        <f t="shared" ref="X8:X51" si="9">H8+K8+R8</f>
        <v>67902</v>
      </c>
      <c r="Y8" s="22" t="str">
        <f t="shared" ref="Y8:Y51" si="10">IF(AD8=1,$G$6,IF(AE8=1,$H$6,IF(AF8=1,$I$6,IF(AG8=1,$J$6,IF(AH8=1,$K$6,IF(AI8=1,$L$6,IF(AJ8=1,$M$6,IF(AK8=1,$N$6,"otro"))))))))</f>
        <v>otro</v>
      </c>
      <c r="Z8" s="36" t="str">
        <f t="shared" ref="Z8:Z51" si="11">IF(AL8=1,$O$6,IF(AM8=1,$P$6,IF(AN8=1,$Q$6,IF(AO8=1,$S$6,IF(AP8=1,$T$6,IF(AQ8=1,$U$6,IF(AR8=1,$X$6,"ninguno")))))))</f>
        <v>PRI-PVEM</v>
      </c>
      <c r="AA8" s="9" t="str">
        <f t="shared" ref="AA8:AA51" si="12">IF(Y8="otro",IF(Z8="ninguno","nada",Z8),Y8)</f>
        <v>PRI-PVEM</v>
      </c>
      <c r="AB8" s="23">
        <f t="shared" ref="AB8:AB51" si="13">MAX(G8:U8,X8)</f>
        <v>67902</v>
      </c>
      <c r="AC8" s="25">
        <f t="shared" si="1"/>
        <v>0.37786731071019153</v>
      </c>
      <c r="AD8" s="27">
        <f>RANK(G8,($G8,$I8,$J8,$L8,$M8,$N8,$O8,$P8,$Q8,$S8,$T8,$U8,$X8))</f>
        <v>2</v>
      </c>
      <c r="AE8" s="14"/>
      <c r="AF8" s="14">
        <f>RANK(I8,($G8,$I8,$J8,$L8,$M8,$N8,$O8,$P8,$Q8,$S8,$T8,$U8,$X8))</f>
        <v>4</v>
      </c>
      <c r="AG8" s="14">
        <f>RANK(J8,($G8,$I8,$J8,$L8,$M8,$N8,$O8,$P8,$Q8,$S8,$T8,$U8,$X8))</f>
        <v>8</v>
      </c>
      <c r="AH8" s="14"/>
      <c r="AI8" s="14">
        <f>RANK(L8,($G8,$I8,$J8,$L8,$M8,$N8,$O8,$P8,$Q8,$S8,$T8,$U8,$X8))</f>
        <v>9</v>
      </c>
      <c r="AJ8" s="14">
        <f>RANK(M8,($G8,$I8,$J8,$L8,$M8,$N8,$O8,$P8,$Q8,$S8,$T8,$U8,$X8))</f>
        <v>6</v>
      </c>
      <c r="AK8" s="14">
        <f>RANK(N8,($G8,$I8,$J8,$L8,$M8,$N8,$O8,$P8,$Q8,$S8,$T8,$U8,$X8))</f>
        <v>3</v>
      </c>
      <c r="AL8" s="14">
        <f>RANK(O8,($G8,$I8,$J8,$L8,$M8,$N8,$O8,$P8,$Q8,$S8,$T8,$U8,$X8))</f>
        <v>10</v>
      </c>
      <c r="AM8" s="14">
        <f>RANK(P8,($G8,$I8,$J8,$L8,$M8,$N8,$O8,$P8,$Q8,$S8,$T8,$U8,$X8))</f>
        <v>5</v>
      </c>
      <c r="AN8" s="14">
        <f>RANK(Q8,($G8,$I8,$J8,$L8,$M8,$N8,$O8,$P8,$Q8,$S8,$T8,$U8,$X8))</f>
        <v>11</v>
      </c>
      <c r="AO8" s="14"/>
      <c r="AP8" s="14">
        <f>RANK(T8,($G8,$I8,$J8,$L8,$M8,$N8,$O8,$P8,$Q8,$S8,$T8,$U8,$X8))</f>
        <v>12</v>
      </c>
      <c r="AQ8" s="14">
        <f>RANK(U8,($G8,$I8,$J8,$L8,$M8,$N8,$O8,$P8,$Q8,$S8,$T8,$U8,$X8))</f>
        <v>7</v>
      </c>
      <c r="AR8" s="14">
        <f>RANK(X8,($G8,$I8,$J8,$L8,$M8,$N8,$O8,$P8,$Q8,$S8,$T8,$U8,$X8))</f>
        <v>1</v>
      </c>
      <c r="AS8" s="22" t="str">
        <f t="shared" si="2"/>
        <v>PAN</v>
      </c>
      <c r="AT8" s="15" t="str">
        <f t="shared" ref="AT8:AT51" si="14">IF(AL8=2,$O$6,IF(AM8=2,$P$6,IF(AN8=2,$Q$6,IF(AO8=2,$S$6,IF(AP8=2,$T$6,IF(AQ8=2,$U$6,IF(AR8=2,$X$6,"ninguno")))))))</f>
        <v>ninguno</v>
      </c>
      <c r="AU8" s="9" t="str">
        <f t="shared" ref="AU8:AU51" si="15">IF(AS8="otro",IF(AT8="ninguno","nada",AT8),AS8)</f>
        <v>PAN</v>
      </c>
      <c r="AV8" s="23">
        <f t="shared" si="3"/>
        <v>42467</v>
      </c>
      <c r="AW8" s="23" t="str">
        <f t="shared" ref="AW8:AW51" si="16">IF(AL8=2,O8,IF(AM8=2,P8,IF(AN8=2,Q8,IF(AO8=2,S8,IF(AP8=2,T8,IF(AQ8=2,U8,IF(AR8=2,X8,"ninguno")))))))</f>
        <v>ninguno</v>
      </c>
      <c r="AX8" s="23">
        <f t="shared" ref="AX8:AX51" si="17">IF(AV8="otro",IF(AW8="ninguno","nada",AW8),AV8)</f>
        <v>42467</v>
      </c>
      <c r="AY8" s="28">
        <f t="shared" si="4"/>
        <v>0.23632427739874678</v>
      </c>
      <c r="AZ8" s="30">
        <f t="shared" si="5"/>
        <v>25435</v>
      </c>
      <c r="BA8" s="46">
        <f t="shared" si="6"/>
        <v>0.14154303331144474</v>
      </c>
    </row>
    <row r="9" spans="1:53" x14ac:dyDescent="0.2">
      <c r="A9" s="3">
        <v>3</v>
      </c>
      <c r="B9" s="2" t="s">
        <v>44</v>
      </c>
      <c r="C9" s="67">
        <v>196212</v>
      </c>
      <c r="D9" s="3">
        <v>321</v>
      </c>
      <c r="E9" s="3">
        <v>321</v>
      </c>
      <c r="F9" s="37">
        <f t="shared" si="7"/>
        <v>1</v>
      </c>
      <c r="G9" s="1">
        <v>12719</v>
      </c>
      <c r="H9" s="1">
        <v>37320</v>
      </c>
      <c r="I9" s="1">
        <v>3458</v>
      </c>
      <c r="J9" s="1">
        <v>9043</v>
      </c>
      <c r="K9" s="1">
        <v>14849</v>
      </c>
      <c r="L9" s="2">
        <v>13398</v>
      </c>
      <c r="M9" s="1">
        <v>2800</v>
      </c>
      <c r="N9" s="1">
        <v>7758</v>
      </c>
      <c r="O9" s="2">
        <v>1860</v>
      </c>
      <c r="P9" s="2">
        <v>2100</v>
      </c>
      <c r="Q9" s="2">
        <v>604</v>
      </c>
      <c r="R9" s="50"/>
      <c r="S9" s="50"/>
      <c r="T9" s="2">
        <v>44</v>
      </c>
      <c r="U9" s="2">
        <v>5157</v>
      </c>
      <c r="V9" s="1">
        <f t="shared" si="0"/>
        <v>111110</v>
      </c>
      <c r="W9" s="68">
        <f t="shared" si="8"/>
        <v>0.56627525329745376</v>
      </c>
      <c r="X9" s="52"/>
      <c r="Y9" s="22" t="str">
        <f t="shared" si="10"/>
        <v>PRI</v>
      </c>
      <c r="Z9" s="36" t="str">
        <f t="shared" si="11"/>
        <v>ninguno</v>
      </c>
      <c r="AA9" s="9" t="str">
        <f t="shared" si="12"/>
        <v>PRI</v>
      </c>
      <c r="AB9" s="23">
        <f t="shared" si="13"/>
        <v>37320</v>
      </c>
      <c r="AC9" s="25">
        <f t="shared" si="1"/>
        <v>0.33588335883358833</v>
      </c>
      <c r="AD9" s="27">
        <f>RANK(G9,($G9,$H9,$I9,$J9,$K9,$L9,$M9,$N9,$O9,$P9,$Q9,$S9,$T9,$U9))</f>
        <v>4</v>
      </c>
      <c r="AE9" s="14">
        <f>RANK(H9,($G9,$H9,$I9,$J9,$K9,$L9,$M9,$N9,$O9,$P9,$Q9,$S9,$T9,$U9))</f>
        <v>1</v>
      </c>
      <c r="AF9" s="14">
        <f>RANK(I9,($G9,$H9,$I9,$J9,$K9,$L9,$M9,$N9,$O9,$P9,$Q9,$S9,$T9,$U9))</f>
        <v>8</v>
      </c>
      <c r="AG9" s="14">
        <f>RANK(J9,($G9,$H9,$I9,$J9,$K9,$L9,$M9,$N9,$O9,$P9,$Q9,$S9,$T9,$U9))</f>
        <v>5</v>
      </c>
      <c r="AH9" s="14">
        <f>RANK(K9,($G9,$H9,$I9,$J9,$K9,$L9,$M9,$N9,$O9,$P9,$Q9,$S9,$T9,$U9))</f>
        <v>2</v>
      </c>
      <c r="AI9" s="14">
        <f>RANK(L9,($G9,$H9,$I9,$J9,$K9,$L9,$M9,$N9,$O9,$P9,$Q9,$S9,$T9,$U9))</f>
        <v>3</v>
      </c>
      <c r="AJ9" s="14">
        <f>RANK(M9,($G9,$H9,$I9,$J9,$K9,$L9,$M9,$N9,$O9,$P9,$Q9,$S9,$T9,$U9))</f>
        <v>9</v>
      </c>
      <c r="AK9" s="14">
        <f>RANK(N9,($G9,$H9,$I9,$J9,$K9,$L9,$M9,$N9,$O9,$P9,$Q9,$S9,$T9,$U9))</f>
        <v>6</v>
      </c>
      <c r="AL9" s="14">
        <f>RANK(O9,($G9,$H9,$I9,$J9,$K9,$L9,$M9,$N9,$O9,$P9,$Q9,$S9,$T9,$U9))</f>
        <v>11</v>
      </c>
      <c r="AM9" s="14">
        <f>RANK(P9,($G9,$H9,$I9,$J9,$K9,$L9,$M9,$N9,$O9,$P9,$Q9,$S9,$T9,$U9))</f>
        <v>10</v>
      </c>
      <c r="AN9" s="14">
        <f>RANK(Q9,($G9,$H9,$I9,$J9,$K9,$L9,$M9,$N9,$O9,$P9,$Q9,$S9,$T9,$U9))</f>
        <v>12</v>
      </c>
      <c r="AO9" s="14"/>
      <c r="AP9" s="14">
        <f>RANK(T9,($G9,$H9,$I9,$J9,$K9,$L9,$M9,$N9,$O9,$P9,$Q9,$S9,$T9,$U9))</f>
        <v>13</v>
      </c>
      <c r="AQ9" s="14">
        <f>RANK(U9,($G9,$H9,$I9,$J9,$K9,$L9,$M9,$N9,$O9,$P9,$Q9,$S9,$T9,$U9))</f>
        <v>7</v>
      </c>
      <c r="AR9" s="14"/>
      <c r="AS9" s="22" t="str">
        <f t="shared" si="2"/>
        <v>PVEM</v>
      </c>
      <c r="AT9" s="15" t="str">
        <f t="shared" si="14"/>
        <v>ninguno</v>
      </c>
      <c r="AU9" s="9" t="str">
        <f t="shared" si="15"/>
        <v>PVEM</v>
      </c>
      <c r="AV9" s="23">
        <f t="shared" si="3"/>
        <v>14849</v>
      </c>
      <c r="AW9" s="23" t="str">
        <f t="shared" si="16"/>
        <v>ninguno</v>
      </c>
      <c r="AX9" s="23">
        <f t="shared" si="17"/>
        <v>14849</v>
      </c>
      <c r="AY9" s="28">
        <f t="shared" si="4"/>
        <v>0.13364233642336423</v>
      </c>
      <c r="AZ9" s="30">
        <f t="shared" si="5"/>
        <v>22471</v>
      </c>
      <c r="BA9" s="28">
        <f t="shared" si="6"/>
        <v>0.2022410224102241</v>
      </c>
    </row>
    <row r="10" spans="1:53" x14ac:dyDescent="0.2">
      <c r="A10" s="3">
        <v>4</v>
      </c>
      <c r="B10" s="2" t="s">
        <v>45</v>
      </c>
      <c r="C10" s="67">
        <v>193383</v>
      </c>
      <c r="D10" s="3">
        <v>308</v>
      </c>
      <c r="E10" s="3">
        <v>308</v>
      </c>
      <c r="F10" s="37">
        <f t="shared" si="7"/>
        <v>1</v>
      </c>
      <c r="G10" s="1">
        <v>25447</v>
      </c>
      <c r="H10" s="1">
        <v>40796</v>
      </c>
      <c r="I10" s="1">
        <v>7791</v>
      </c>
      <c r="J10" s="1">
        <v>5169</v>
      </c>
      <c r="K10" s="1">
        <v>2784</v>
      </c>
      <c r="L10" s="1">
        <v>6783</v>
      </c>
      <c r="M10" s="1">
        <v>3854</v>
      </c>
      <c r="N10" s="1">
        <v>8056</v>
      </c>
      <c r="O10" s="50"/>
      <c r="P10" s="2">
        <v>5222</v>
      </c>
      <c r="Q10" s="1">
        <v>1693</v>
      </c>
      <c r="R10" s="1">
        <v>359</v>
      </c>
      <c r="S10" s="50"/>
      <c r="T10" s="1">
        <v>144</v>
      </c>
      <c r="U10" s="1">
        <v>3956</v>
      </c>
      <c r="V10" s="1">
        <f t="shared" si="0"/>
        <v>112054</v>
      </c>
      <c r="W10" s="68">
        <f t="shared" si="8"/>
        <v>0.57944079882926625</v>
      </c>
      <c r="X10" s="51">
        <f t="shared" si="9"/>
        <v>43939</v>
      </c>
      <c r="Y10" s="22" t="str">
        <f t="shared" si="10"/>
        <v>otro</v>
      </c>
      <c r="Z10" s="36" t="str">
        <f t="shared" si="11"/>
        <v>PRI-PVEM</v>
      </c>
      <c r="AA10" s="9" t="str">
        <f t="shared" si="12"/>
        <v>PRI-PVEM</v>
      </c>
      <c r="AB10" s="23">
        <f t="shared" si="13"/>
        <v>43939</v>
      </c>
      <c r="AC10" s="25">
        <f t="shared" si="1"/>
        <v>0.39212344048405234</v>
      </c>
      <c r="AD10" s="27">
        <f>RANK(G10,($G10,$I10,$J10,$L10,$M10,$N10,$P10,$Q10,$S10,$T10,$U10,$X10))</f>
        <v>2</v>
      </c>
      <c r="AE10" s="14"/>
      <c r="AF10" s="14">
        <f>RANK(I10,($G10,$I10,$J10,$L10,$M10,$N10,$P10,$Q10,$S10,$T10,$U10,$X10))</f>
        <v>4</v>
      </c>
      <c r="AG10" s="14">
        <f>RANK(J10,($G10,$I10,$J10,$L10,$M10,$N10,$P10,$Q10,$S10,$T10,$U10,$X10))</f>
        <v>7</v>
      </c>
      <c r="AH10" s="14"/>
      <c r="AI10" s="14">
        <f>RANK(L10,($G10,$I10,$J10,$L10,$M10,$N10,$P10,$Q10,$S10,$T10,$U10,$X10))</f>
        <v>5</v>
      </c>
      <c r="AJ10" s="14">
        <f>RANK(M10,($G10,$I10,$J10,$L10,$M10,$N10,$P10,$Q10,$S10,$T10,$U10,$X10))</f>
        <v>9</v>
      </c>
      <c r="AK10" s="14">
        <f>RANK(N10,($G10,$I10,$J10,$L10,$M10,$N10,$P10,$Q10,$S10,$T10,$U10,$X10))</f>
        <v>3</v>
      </c>
      <c r="AL10" s="14"/>
      <c r="AM10" s="14">
        <f>RANK(P10,($G10,$I10,$J10,$L10,$M10,$N10,$P10,$Q10,$S10,$T10,$U10,$X10))</f>
        <v>6</v>
      </c>
      <c r="AN10" s="14">
        <f>RANK(Q10,($G10,$I10,$J10,$L10,$M10,$N10,$P10,$Q10,$S10,$T10,$U10,$X10))</f>
        <v>10</v>
      </c>
      <c r="AO10" s="14"/>
      <c r="AP10" s="14">
        <f>RANK(T10,($G10,$I10,$J10,$L10,$M10,$N10,$P10,$Q10,$S10,$T10,$U10,$X10))</f>
        <v>11</v>
      </c>
      <c r="AQ10" s="14">
        <f>RANK(U10,($G10,$I10,$J10,$L10,$M10,$N10,$P10,$Q10,$S10,$T10,$U10,$X10))</f>
        <v>8</v>
      </c>
      <c r="AR10" s="14">
        <f>RANK(X10,($G10,$I10,$J10,$L10,$M10,$N10,$P10,$Q10,$S10,$T10,$U10,$X10))</f>
        <v>1</v>
      </c>
      <c r="AS10" s="22" t="str">
        <f t="shared" si="2"/>
        <v>PAN</v>
      </c>
      <c r="AT10" s="15" t="str">
        <f t="shared" si="14"/>
        <v>ninguno</v>
      </c>
      <c r="AU10" s="9" t="str">
        <f t="shared" si="15"/>
        <v>PAN</v>
      </c>
      <c r="AV10" s="23">
        <f t="shared" si="3"/>
        <v>25447</v>
      </c>
      <c r="AW10" s="23" t="str">
        <f t="shared" si="16"/>
        <v>ninguno</v>
      </c>
      <c r="AX10" s="23">
        <f t="shared" si="17"/>
        <v>25447</v>
      </c>
      <c r="AY10" s="28">
        <f t="shared" si="4"/>
        <v>0.22709586449390473</v>
      </c>
      <c r="AZ10" s="30">
        <f t="shared" si="5"/>
        <v>18492</v>
      </c>
      <c r="BA10" s="28">
        <f t="shared" si="6"/>
        <v>0.16502757599014761</v>
      </c>
    </row>
    <row r="11" spans="1:53" x14ac:dyDescent="0.2">
      <c r="A11" s="3">
        <v>5</v>
      </c>
      <c r="B11" s="2" t="s">
        <v>46</v>
      </c>
      <c r="C11" s="67">
        <v>120493</v>
      </c>
      <c r="D11" s="3">
        <v>192</v>
      </c>
      <c r="E11" s="3">
        <v>192</v>
      </c>
      <c r="F11" s="37">
        <f t="shared" si="7"/>
        <v>1</v>
      </c>
      <c r="G11" s="1">
        <v>8272</v>
      </c>
      <c r="H11" s="1">
        <v>26790</v>
      </c>
      <c r="I11" s="1">
        <v>8442</v>
      </c>
      <c r="J11" s="1">
        <v>11917</v>
      </c>
      <c r="K11" s="1">
        <v>1089</v>
      </c>
      <c r="L11" s="1">
        <v>1570</v>
      </c>
      <c r="M11" s="1">
        <v>2398</v>
      </c>
      <c r="N11" s="1">
        <v>3334</v>
      </c>
      <c r="O11" s="1">
        <v>3548</v>
      </c>
      <c r="P11" s="1">
        <v>2372</v>
      </c>
      <c r="Q11" s="1">
        <v>1400</v>
      </c>
      <c r="R11" s="2">
        <v>437</v>
      </c>
      <c r="S11" s="50"/>
      <c r="T11" s="2">
        <v>49</v>
      </c>
      <c r="U11" s="2">
        <v>2627</v>
      </c>
      <c r="V11" s="1">
        <f t="shared" si="0"/>
        <v>74245</v>
      </c>
      <c r="W11" s="68">
        <f t="shared" si="8"/>
        <v>0.61617687334533955</v>
      </c>
      <c r="X11" s="51">
        <f t="shared" si="9"/>
        <v>28316</v>
      </c>
      <c r="Y11" s="22" t="str">
        <f t="shared" si="10"/>
        <v>otro</v>
      </c>
      <c r="Z11" s="36" t="str">
        <f t="shared" si="11"/>
        <v>PRI-PVEM</v>
      </c>
      <c r="AA11" s="9" t="str">
        <f t="shared" si="12"/>
        <v>PRI-PVEM</v>
      </c>
      <c r="AB11" s="23">
        <f t="shared" si="13"/>
        <v>28316</v>
      </c>
      <c r="AC11" s="25">
        <f t="shared" si="1"/>
        <v>0.38138595191595392</v>
      </c>
      <c r="AD11" s="27">
        <f>RANK(G11,($G11,$I11,$J11,$L11,$M11,$N11,$O11,$P11,$Q11,$S11,$T11,$U11,$X11))</f>
        <v>4</v>
      </c>
      <c r="AE11" s="14"/>
      <c r="AF11" s="14">
        <f>RANK(I11,($G11,$I11,$J11,$L11,$M11,$N11,$O11,$P11,$Q11,$S11,$T11,$U11,$X11))</f>
        <v>3</v>
      </c>
      <c r="AG11" s="14">
        <f>RANK(J11,($G11,$I11,$J11,$L11,$M11,$N11,$O11,$P11,$Q11,$S11,$T11,$U11,$X11))</f>
        <v>2</v>
      </c>
      <c r="AH11" s="14"/>
      <c r="AI11" s="14">
        <f>RANK(L11,($G11,$I11,$J11,$L11,$M11,$N11,$O11,$P11,$Q11,$S11,$T11,$U11,$X11))</f>
        <v>10</v>
      </c>
      <c r="AJ11" s="14">
        <f>RANK(M11,($G11,$I11,$J11,$L11,$M11,$N11,$O11,$P11,$Q11,$S11,$T11,$U11,$X11))</f>
        <v>8</v>
      </c>
      <c r="AK11" s="14">
        <f>RANK(N11,($G11,$I11,$J11,$L11,$M11,$N11,$O11,$P11,$Q11,$S11,$T11,$U11,$X11))</f>
        <v>6</v>
      </c>
      <c r="AL11" s="14">
        <f>RANK(O11,($G11,$I11,$J11,$L11,$M11,$N11,$O11,$P11,$Q11,$S11,$T11,$U11,$X11))</f>
        <v>5</v>
      </c>
      <c r="AM11" s="14">
        <f>RANK(P11,($G11,$I11,$J11,$L11,$M11,$N11,$O11,$P11,$Q11,$S11,$T11,$U11,$X11))</f>
        <v>9</v>
      </c>
      <c r="AN11" s="14">
        <f>RANK(Q11,($G11,$I11,$J11,$L11,$M11,$N11,$O11,$P11,$Q11,$S11,$T11,$U11,$X11))</f>
        <v>11</v>
      </c>
      <c r="AO11" s="14"/>
      <c r="AP11" s="14">
        <f>RANK(T11,($G11,$I11,$J11,$L11,$M11,$N11,$O11,$P11,$Q11,$S11,$T11,$U11,$X11))</f>
        <v>12</v>
      </c>
      <c r="AQ11" s="14">
        <f>RANK(U11,($G11,$I11,$J11,$L11,$M11,$N11,$O11,$P11,$Q11,$S11,$T11,$U11,$X11))</f>
        <v>7</v>
      </c>
      <c r="AR11" s="14">
        <f>RANK(X11,($G11,$I11,$J11,$L11,$M11,$N11,$O11,$P11,$Q11,$S11,$T11,$U11,$X11))</f>
        <v>1</v>
      </c>
      <c r="AS11" s="22" t="str">
        <f t="shared" si="2"/>
        <v>PT</v>
      </c>
      <c r="AT11" s="15" t="str">
        <f t="shared" si="14"/>
        <v>ninguno</v>
      </c>
      <c r="AU11" s="9" t="str">
        <f t="shared" si="15"/>
        <v>PT</v>
      </c>
      <c r="AV11" s="23">
        <f t="shared" si="3"/>
        <v>11917</v>
      </c>
      <c r="AW11" s="23" t="str">
        <f t="shared" si="16"/>
        <v>ninguno</v>
      </c>
      <c r="AX11" s="23">
        <f t="shared" si="17"/>
        <v>11917</v>
      </c>
      <c r="AY11" s="28">
        <f t="shared" si="4"/>
        <v>0.16050912519361574</v>
      </c>
      <c r="AZ11" s="30">
        <f t="shared" si="5"/>
        <v>16399</v>
      </c>
      <c r="BA11" s="28">
        <f t="shared" si="6"/>
        <v>0.22087682672233819</v>
      </c>
    </row>
    <row r="12" spans="1:53" x14ac:dyDescent="0.2">
      <c r="A12" s="3">
        <v>6</v>
      </c>
      <c r="B12" s="2" t="s">
        <v>47</v>
      </c>
      <c r="C12" s="67">
        <v>95027</v>
      </c>
      <c r="D12" s="3">
        <v>155</v>
      </c>
      <c r="E12" s="3">
        <v>155</v>
      </c>
      <c r="F12" s="37">
        <f t="shared" si="7"/>
        <v>1</v>
      </c>
      <c r="G12" s="1">
        <v>11860</v>
      </c>
      <c r="H12" s="1">
        <v>17808</v>
      </c>
      <c r="I12" s="1">
        <v>6056</v>
      </c>
      <c r="J12" s="1">
        <v>2115</v>
      </c>
      <c r="K12" s="1">
        <v>873</v>
      </c>
      <c r="L12" s="2">
        <v>890</v>
      </c>
      <c r="M12" s="1">
        <v>1700</v>
      </c>
      <c r="N12" s="1">
        <v>4320</v>
      </c>
      <c r="O12" s="50"/>
      <c r="P12" s="1">
        <v>2194</v>
      </c>
      <c r="Q12" s="2">
        <v>769</v>
      </c>
      <c r="R12" s="1">
        <v>171</v>
      </c>
      <c r="S12" s="50"/>
      <c r="T12" s="1">
        <v>44</v>
      </c>
      <c r="U12" s="1">
        <v>2122</v>
      </c>
      <c r="V12" s="1">
        <f t="shared" si="0"/>
        <v>50922</v>
      </c>
      <c r="W12" s="68">
        <f t="shared" si="8"/>
        <v>0.53586875309122672</v>
      </c>
      <c r="X12" s="51">
        <f t="shared" si="9"/>
        <v>18852</v>
      </c>
      <c r="Y12" s="22" t="str">
        <f t="shared" si="10"/>
        <v>otro</v>
      </c>
      <c r="Z12" s="36" t="str">
        <f t="shared" si="11"/>
        <v>PRI-PVEM</v>
      </c>
      <c r="AA12" s="9" t="str">
        <f t="shared" si="12"/>
        <v>PRI-PVEM</v>
      </c>
      <c r="AB12" s="23">
        <f t="shared" si="13"/>
        <v>18852</v>
      </c>
      <c r="AC12" s="25">
        <f t="shared" si="1"/>
        <v>0.37021326735006482</v>
      </c>
      <c r="AD12" s="27">
        <f>RANK(G12,($G12,$I12,$J12,$L12,$M12,$N12,$P12,$Q12,$S12,$T12,$U12,$X12))</f>
        <v>2</v>
      </c>
      <c r="AE12" s="14"/>
      <c r="AF12" s="14">
        <f>RANK(I12,($G12,$I12,$J12,$L12,$M12,$N12,$P12,$Q12,$S12,$T12,$U12,$X12))</f>
        <v>3</v>
      </c>
      <c r="AG12" s="14">
        <f>RANK(J12,($G12,$I12,$J12,$L12,$M12,$N12,$P12,$Q12,$S12,$T12,$U12,$X12))</f>
        <v>7</v>
      </c>
      <c r="AH12" s="14"/>
      <c r="AI12" s="14">
        <f>RANK(L12,($G12,$I12,$J12,$L12,$M12,$N12,$P12,$Q12,$S12,$T12,$U12,$X12))</f>
        <v>9</v>
      </c>
      <c r="AJ12" s="14">
        <f>RANK(M12,($G12,$I12,$J12,$L12,$M12,$N12,$P12,$Q12,$S12,$T12,$U12,$X12))</f>
        <v>8</v>
      </c>
      <c r="AK12" s="14">
        <f>RANK(N12,($G12,$I12,$J12,$L12,$M12,$N12,$P12,$Q12,$S12,$T12,$U12,$X12))</f>
        <v>4</v>
      </c>
      <c r="AL12" s="14"/>
      <c r="AM12" s="14">
        <f>RANK(P12,($G12,$I12,$J12,$L12,$M12,$N12,$P12,$Q12,$S12,$T12,$U12,$X12))</f>
        <v>5</v>
      </c>
      <c r="AN12" s="14">
        <f>RANK(Q12,($G12,$I12,$J12,$L12,$M12,$N12,$P12,$Q12,$S12,$T12,$U12,$X12))</f>
        <v>10</v>
      </c>
      <c r="AO12" s="14"/>
      <c r="AP12" s="14">
        <f>RANK(T12,($G12,$I12,$J12,$L12,$M12,$N12,$P12,$Q12,$S12,$T12,$U12,$X12))</f>
        <v>11</v>
      </c>
      <c r="AQ12" s="14">
        <f>RANK(U12,($G12,$I12,$J12,$L12,$M12,$N12,$P12,$Q12,$S12,$T12,$U12,$X12))</f>
        <v>6</v>
      </c>
      <c r="AR12" s="14">
        <f>RANK(X12,($G12,$I12,$J12,$L12,$M12,$N12,$P12,$Q12,$S12,$T12,$U12,$X12))</f>
        <v>1</v>
      </c>
      <c r="AS12" s="22" t="str">
        <f t="shared" si="2"/>
        <v>PAN</v>
      </c>
      <c r="AT12" s="15" t="str">
        <f t="shared" si="14"/>
        <v>ninguno</v>
      </c>
      <c r="AU12" s="9" t="str">
        <f t="shared" si="15"/>
        <v>PAN</v>
      </c>
      <c r="AV12" s="23">
        <f t="shared" si="3"/>
        <v>11860</v>
      </c>
      <c r="AW12" s="23" t="str">
        <f t="shared" si="16"/>
        <v>ninguno</v>
      </c>
      <c r="AX12" s="23">
        <f t="shared" si="17"/>
        <v>11860</v>
      </c>
      <c r="AY12" s="28">
        <f t="shared" si="4"/>
        <v>0.23290522760300067</v>
      </c>
      <c r="AZ12" s="30">
        <f t="shared" si="5"/>
        <v>6992</v>
      </c>
      <c r="BA12" s="28">
        <f t="shared" si="6"/>
        <v>0.13730803974706415</v>
      </c>
    </row>
    <row r="13" spans="1:53" x14ac:dyDescent="0.2">
      <c r="A13" s="3">
        <v>7</v>
      </c>
      <c r="B13" s="2" t="s">
        <v>48</v>
      </c>
      <c r="C13" s="67">
        <v>122556</v>
      </c>
      <c r="D13" s="3">
        <v>215</v>
      </c>
      <c r="E13" s="3">
        <v>215</v>
      </c>
      <c r="F13" s="37">
        <f t="shared" si="7"/>
        <v>1</v>
      </c>
      <c r="G13" s="1">
        <v>16771</v>
      </c>
      <c r="H13" s="1">
        <v>25953</v>
      </c>
      <c r="I13" s="1">
        <v>11352</v>
      </c>
      <c r="J13" s="1">
        <v>3823</v>
      </c>
      <c r="K13" s="1">
        <v>1622</v>
      </c>
      <c r="L13" s="2">
        <v>2599</v>
      </c>
      <c r="M13" s="1">
        <v>3375</v>
      </c>
      <c r="N13" s="1">
        <v>7121</v>
      </c>
      <c r="O13" s="2">
        <v>1994</v>
      </c>
      <c r="P13" s="2">
        <v>1300</v>
      </c>
      <c r="Q13" s="2">
        <v>283</v>
      </c>
      <c r="R13" s="50"/>
      <c r="S13" s="50"/>
      <c r="T13" s="1">
        <v>25</v>
      </c>
      <c r="U13" s="1">
        <v>3192</v>
      </c>
      <c r="V13" s="1">
        <f t="shared" si="0"/>
        <v>79410</v>
      </c>
      <c r="W13" s="68">
        <f t="shared" si="8"/>
        <v>0.64794869284245571</v>
      </c>
      <c r="X13" s="52"/>
      <c r="Y13" s="22" t="str">
        <f t="shared" si="10"/>
        <v>PRI</v>
      </c>
      <c r="Z13" s="36" t="str">
        <f t="shared" si="11"/>
        <v>ninguno</v>
      </c>
      <c r="AA13" s="9" t="str">
        <f t="shared" si="12"/>
        <v>PRI</v>
      </c>
      <c r="AB13" s="23">
        <f t="shared" si="13"/>
        <v>25953</v>
      </c>
      <c r="AC13" s="25">
        <f t="shared" si="1"/>
        <v>0.32682281828485077</v>
      </c>
      <c r="AD13" s="27">
        <f>RANK(G13,($G13,$H13,$I13,$J13,$K13,$L13,$M13,$N13,$O13,$P13,$Q13,$S13,$T13,$U13))</f>
        <v>2</v>
      </c>
      <c r="AE13" s="14">
        <f>RANK(H13,($G13,$H13,$I13,$J13,$K13,$L13,$M13,$N13,$O13,$P13,$Q13,$S13,$T13,$U13))</f>
        <v>1</v>
      </c>
      <c r="AF13" s="14">
        <f>RANK(I13,($G13,$H13,$I13,$J13,$K13,$L13,$M13,$N13,$O13,$P13,$Q13,$S13,$T13,$U13))</f>
        <v>3</v>
      </c>
      <c r="AG13" s="14">
        <f>RANK(J13,($G13,$H13,$I13,$J13,$K13,$L13,$M13,$N13,$O13,$P13,$Q13,$S13,$T13,$U13))</f>
        <v>5</v>
      </c>
      <c r="AH13" s="14">
        <f>RANK(K13,($G13,$H13,$I13,$J13,$K13,$L13,$M13,$N13,$O13,$P13,$Q13,$S13,$T13,$U13))</f>
        <v>10</v>
      </c>
      <c r="AI13" s="14">
        <f>RANK(L13,($G13,$H13,$I13,$J13,$K13,$L13,$M13,$N13,$O13,$P13,$Q13,$S13,$T13,$U13))</f>
        <v>8</v>
      </c>
      <c r="AJ13" s="14">
        <f>RANK(M13,($G13,$H13,$I13,$J13,$K13,$L13,$M13,$N13,$O13,$P13,$Q13,$S13,$T13,$U13))</f>
        <v>6</v>
      </c>
      <c r="AK13" s="14">
        <f>RANK(N13,($G13,$H13,$I13,$J13,$K13,$L13,$M13,$N13,$O13,$P13,$Q13,$S13,$T13,$U13))</f>
        <v>4</v>
      </c>
      <c r="AL13" s="14">
        <f>RANK(O13,($G13,$H13,$I13,$J13,$K13,$L13,$M13,$N13,$O13,$P13,$Q13,$S13,$T13,$U13))</f>
        <v>9</v>
      </c>
      <c r="AM13" s="14">
        <f>RANK(P13,($G13,$H13,$I13,$J13,$K13,$L13,$M13,$N13,$O13,$P13,$Q13,$S13,$T13,$U13))</f>
        <v>11</v>
      </c>
      <c r="AN13" s="14">
        <f>RANK(Q13,($G13,$H13,$I13,$J13,$K13,$L13,$M13,$N13,$O13,$P13,$Q13,$S13,$T13,$U13))</f>
        <v>12</v>
      </c>
      <c r="AO13" s="14"/>
      <c r="AP13" s="14">
        <f>RANK(T13,($G13,$H13,$I13,$J13,$K13,$L13,$M13,$N13,$O13,$P13,$Q13,$S13,$T13,$U13))</f>
        <v>13</v>
      </c>
      <c r="AQ13" s="14">
        <f>RANK(U13,($G13,$H13,$I13,$J13,$K13,$L13,$M13,$N13,$O13,$P13,$Q13,$S13,$T13,$U13))</f>
        <v>7</v>
      </c>
      <c r="AR13" s="14"/>
      <c r="AS13" s="22" t="str">
        <f t="shared" si="2"/>
        <v>PAN</v>
      </c>
      <c r="AT13" s="15" t="str">
        <f t="shared" si="14"/>
        <v>ninguno</v>
      </c>
      <c r="AU13" s="9" t="str">
        <f t="shared" si="15"/>
        <v>PAN</v>
      </c>
      <c r="AV13" s="23">
        <f t="shared" si="3"/>
        <v>16771</v>
      </c>
      <c r="AW13" s="23" t="str">
        <f t="shared" si="16"/>
        <v>ninguno</v>
      </c>
      <c r="AX13" s="23">
        <f t="shared" si="17"/>
        <v>16771</v>
      </c>
      <c r="AY13" s="28">
        <f t="shared" si="4"/>
        <v>0.21119506359400581</v>
      </c>
      <c r="AZ13" s="30">
        <f t="shared" si="5"/>
        <v>9182</v>
      </c>
      <c r="BA13" s="28">
        <f t="shared" si="6"/>
        <v>0.11562775469084496</v>
      </c>
    </row>
    <row r="14" spans="1:53" x14ac:dyDescent="0.2">
      <c r="A14" s="3">
        <v>8</v>
      </c>
      <c r="B14" s="2" t="s">
        <v>49</v>
      </c>
      <c r="C14" s="67">
        <v>79426</v>
      </c>
      <c r="D14" s="3">
        <v>165</v>
      </c>
      <c r="E14" s="3">
        <v>165</v>
      </c>
      <c r="F14" s="37">
        <f t="shared" si="7"/>
        <v>1</v>
      </c>
      <c r="G14" s="1">
        <v>17359</v>
      </c>
      <c r="H14" s="1">
        <v>26462</v>
      </c>
      <c r="I14" s="1">
        <v>7690</v>
      </c>
      <c r="J14" s="1">
        <v>735</v>
      </c>
      <c r="K14" s="1">
        <v>528</v>
      </c>
      <c r="L14" s="1">
        <v>2199</v>
      </c>
      <c r="M14" s="1">
        <v>836</v>
      </c>
      <c r="N14" s="1">
        <v>1678</v>
      </c>
      <c r="O14" s="2">
        <v>439</v>
      </c>
      <c r="P14" s="2">
        <v>166</v>
      </c>
      <c r="Q14" s="2">
        <v>96</v>
      </c>
      <c r="R14" s="50"/>
      <c r="S14" s="50"/>
      <c r="T14" s="1">
        <v>4</v>
      </c>
      <c r="U14" s="1">
        <v>1737</v>
      </c>
      <c r="V14" s="1">
        <f t="shared" si="0"/>
        <v>59929</v>
      </c>
      <c r="W14" s="68">
        <f t="shared" si="8"/>
        <v>0.75452622566917638</v>
      </c>
      <c r="X14" s="52"/>
      <c r="Y14" s="22" t="str">
        <f t="shared" si="10"/>
        <v>PRI</v>
      </c>
      <c r="Z14" s="36" t="str">
        <f t="shared" si="11"/>
        <v>ninguno</v>
      </c>
      <c r="AA14" s="9" t="str">
        <f t="shared" si="12"/>
        <v>PRI</v>
      </c>
      <c r="AB14" s="23">
        <f t="shared" si="13"/>
        <v>26462</v>
      </c>
      <c r="AC14" s="25">
        <f t="shared" si="1"/>
        <v>0.44155584107860968</v>
      </c>
      <c r="AD14" s="27">
        <f>RANK(G14,($G14,$H14,$I14,$J14,$K14,$L14,$M14,$N14,$O14,$P14,$Q14,$S14,$T14,$U14))</f>
        <v>2</v>
      </c>
      <c r="AE14" s="14">
        <f>RANK(H14,($G14,$H14,$I14,$J14,$K14,$L14,$M14,$N14,$O14,$P14,$Q14,$S14,$T14,$U14))</f>
        <v>1</v>
      </c>
      <c r="AF14" s="14">
        <f>RANK(I14,($G14,$H14,$I14,$J14,$K14,$L14,$M14,$N14,$O14,$P14,$Q14,$S14,$T14,$U14))</f>
        <v>3</v>
      </c>
      <c r="AG14" s="14">
        <f>RANK(J14,($G14,$H14,$I14,$J14,$K14,$L14,$M14,$N14,$O14,$P14,$Q14,$S14,$T14,$U14))</f>
        <v>8</v>
      </c>
      <c r="AH14" s="14">
        <f>RANK(K14,($G14,$H14,$I14,$J14,$K14,$L14,$M14,$N14,$O14,$P14,$Q14,$S14,$T14,$U14))</f>
        <v>9</v>
      </c>
      <c r="AI14" s="14">
        <f>RANK(L14,($G14,$H14,$I14,$J14,$K14,$L14,$M14,$N14,$O14,$P14,$Q14,$S14,$T14,$U14))</f>
        <v>4</v>
      </c>
      <c r="AJ14" s="14">
        <f>RANK(M14,($G14,$H14,$I14,$J14,$K14,$L14,$M14,$N14,$O14,$P14,$Q14,$S14,$T14,$U14))</f>
        <v>7</v>
      </c>
      <c r="AK14" s="14">
        <f>RANK(N14,($G14,$H14,$I14,$J14,$K14,$L14,$M14,$N14,$O14,$P14,$Q14,$S14,$T14,$U14))</f>
        <v>6</v>
      </c>
      <c r="AL14" s="14">
        <f>RANK(O14,($G14,$H14,$I14,$J14,$K14,$L14,$M14,$N14,$O14,$P14,$Q14,$S14,$T14,$U14))</f>
        <v>10</v>
      </c>
      <c r="AM14" s="14">
        <f>RANK(P14,($G14,$H14,$I14,$J14,$K14,$L14,$M14,$N14,$O14,$P14,$Q14,$S14,$T14,$U14))</f>
        <v>11</v>
      </c>
      <c r="AN14" s="14">
        <f>RANK(Q14,($G14,$H14,$I14,$J14,$K14,$L14,$M14,$N14,$O14,$P14,$Q14,$S14,$T14,$U14))</f>
        <v>12</v>
      </c>
      <c r="AO14" s="14"/>
      <c r="AP14" s="14">
        <f>RANK(T14,($G14,$H14,$I14,$J14,$K14,$L14,$M14,$N14,$O14,$P14,$Q14,$S14,$T14,$U14))</f>
        <v>13</v>
      </c>
      <c r="AQ14" s="14">
        <f>RANK(U14,($G14,$H14,$I14,$J14,$K14,$L14,$M14,$N14,$O14,$P14,$Q14,$S14,$T14,$U14))</f>
        <v>5</v>
      </c>
      <c r="AR14" s="14"/>
      <c r="AS14" s="22" t="str">
        <f t="shared" si="2"/>
        <v>PAN</v>
      </c>
      <c r="AT14" s="15" t="str">
        <f t="shared" si="14"/>
        <v>ninguno</v>
      </c>
      <c r="AU14" s="9" t="str">
        <f t="shared" si="15"/>
        <v>PAN</v>
      </c>
      <c r="AV14" s="23">
        <f t="shared" si="3"/>
        <v>17359</v>
      </c>
      <c r="AW14" s="23" t="str">
        <f t="shared" si="16"/>
        <v>ninguno</v>
      </c>
      <c r="AX14" s="23">
        <f t="shared" si="17"/>
        <v>17359</v>
      </c>
      <c r="AY14" s="28">
        <f t="shared" si="4"/>
        <v>0.28965943032588565</v>
      </c>
      <c r="AZ14" s="30">
        <f t="shared" si="5"/>
        <v>9103</v>
      </c>
      <c r="BA14" s="28">
        <f t="shared" si="6"/>
        <v>0.15189641075272403</v>
      </c>
    </row>
    <row r="15" spans="1:53" x14ac:dyDescent="0.2">
      <c r="A15" s="3">
        <v>9</v>
      </c>
      <c r="B15" s="2" t="s">
        <v>50</v>
      </c>
      <c r="C15" s="67">
        <v>120405</v>
      </c>
      <c r="D15" s="3">
        <v>247</v>
      </c>
      <c r="E15" s="3">
        <v>247</v>
      </c>
      <c r="F15" s="37">
        <f t="shared" si="7"/>
        <v>1</v>
      </c>
      <c r="G15" s="1">
        <v>9552</v>
      </c>
      <c r="H15" s="1">
        <v>32922</v>
      </c>
      <c r="I15" s="1">
        <v>33663</v>
      </c>
      <c r="J15" s="1">
        <v>573</v>
      </c>
      <c r="K15" s="1">
        <v>624</v>
      </c>
      <c r="L15" s="1">
        <v>277</v>
      </c>
      <c r="M15" s="1">
        <v>966</v>
      </c>
      <c r="N15" s="1">
        <v>1568</v>
      </c>
      <c r="O15" s="2">
        <v>302</v>
      </c>
      <c r="P15" s="1">
        <v>375</v>
      </c>
      <c r="Q15" s="1">
        <v>68</v>
      </c>
      <c r="R15" s="1">
        <v>286</v>
      </c>
      <c r="S15" s="50"/>
      <c r="T15" s="1">
        <v>52</v>
      </c>
      <c r="U15" s="1">
        <v>3342</v>
      </c>
      <c r="V15" s="1">
        <f t="shared" si="0"/>
        <v>84570</v>
      </c>
      <c r="W15" s="68">
        <f t="shared" si="8"/>
        <v>0.70237946929114237</v>
      </c>
      <c r="X15" s="51">
        <f t="shared" si="9"/>
        <v>33832</v>
      </c>
      <c r="Y15" s="22" t="str">
        <f t="shared" si="10"/>
        <v>otro</v>
      </c>
      <c r="Z15" s="36" t="str">
        <f t="shared" si="11"/>
        <v>PRI-PVEM</v>
      </c>
      <c r="AA15" s="9" t="str">
        <f t="shared" si="12"/>
        <v>PRI-PVEM</v>
      </c>
      <c r="AB15" s="23">
        <f t="shared" si="13"/>
        <v>33832</v>
      </c>
      <c r="AC15" s="25">
        <f t="shared" si="1"/>
        <v>0.40004729809625161</v>
      </c>
      <c r="AD15" s="27">
        <f>RANK(G15,($G15,$I15,$J15,$L15,$M15,$N15,$O15,$P15,$Q15,$S15,$T15,$U15,$X15))</f>
        <v>3</v>
      </c>
      <c r="AE15" s="14"/>
      <c r="AF15" s="14">
        <f>RANK(I15,($G15,$I15,$J15,$L15,$M15,$N15,$O15,$P15,$Q15,$S15,$T15,$U15,$X15))</f>
        <v>2</v>
      </c>
      <c r="AG15" s="14">
        <f>RANK(J15,($G15,$I15,$J15,$L15,$M15,$N15,$O15,$P15,$Q15,$S15,$T15,$U15,$X15))</f>
        <v>7</v>
      </c>
      <c r="AH15" s="14"/>
      <c r="AI15" s="14">
        <f>RANK(L15,($G15,$I15,$J15,$L15,$M15,$N15,$O15,$P15,$Q15,$S15,$T15,$U15,$X15))</f>
        <v>10</v>
      </c>
      <c r="AJ15" s="14">
        <f>RANK(M15,($G15,$I15,$J15,$L15,$M15,$N15,$O15,$P15,$Q15,$S15,$T15,$U15,$X15))</f>
        <v>6</v>
      </c>
      <c r="AK15" s="14">
        <f>RANK(N15,($G15,$I15,$J15,$L15,$M15,$N15,$O15,$P15,$Q15,$S15,$T15,$U15,$X15))</f>
        <v>5</v>
      </c>
      <c r="AL15" s="14">
        <f>RANK(O15,($G15,$I15,$J15,$L15,$M15,$N15,$O15,$P15,$Q15,$S15,$T15,$U15,$X15))</f>
        <v>9</v>
      </c>
      <c r="AM15" s="14">
        <f>RANK(P15,($G15,$I15,$J15,$L15,$M15,$N15,$O15,$P15,$Q15,$S15,$T15,$U15,$X15))</f>
        <v>8</v>
      </c>
      <c r="AN15" s="14">
        <f>RANK(Q15,($G15,$I15,$J15,$L15,$M15,$N15,$O15,$P15,$Q15,$S15,$T15,$U15,$X15))</f>
        <v>11</v>
      </c>
      <c r="AO15" s="14"/>
      <c r="AP15" s="14">
        <f>RANK(T15,($G15,$I15,$J15,$L15,$M15,$N15,$O15,$P15,$Q15,$S15,$T15,$U15,$X15))</f>
        <v>12</v>
      </c>
      <c r="AQ15" s="14">
        <f>RANK(U15,($G15,$I15,$J15,$L15,$M15,$N15,$O15,$P15,$Q15,$S15,$T15,$U15,$X15))</f>
        <v>4</v>
      </c>
      <c r="AR15" s="14">
        <f>RANK(X15,($G15,$I15,$J15,$L15,$M15,$N15,$O15,$P15,$Q15,$S15,$T15,$U15,$X15))</f>
        <v>1</v>
      </c>
      <c r="AS15" s="22" t="str">
        <f t="shared" si="2"/>
        <v>PRD</v>
      </c>
      <c r="AT15" s="15" t="str">
        <f t="shared" si="14"/>
        <v>ninguno</v>
      </c>
      <c r="AU15" s="9" t="str">
        <f t="shared" si="15"/>
        <v>PRD</v>
      </c>
      <c r="AV15" s="23">
        <f t="shared" si="3"/>
        <v>33663</v>
      </c>
      <c r="AW15" s="23" t="str">
        <f t="shared" si="16"/>
        <v>ninguno</v>
      </c>
      <c r="AX15" s="23">
        <f t="shared" si="17"/>
        <v>33663</v>
      </c>
      <c r="AY15" s="28">
        <f t="shared" si="4"/>
        <v>0.39804895352962044</v>
      </c>
      <c r="AZ15" s="30">
        <f t="shared" si="5"/>
        <v>169</v>
      </c>
      <c r="BA15" s="28">
        <f t="shared" si="6"/>
        <v>1.9983445666311717E-3</v>
      </c>
    </row>
    <row r="16" spans="1:53" ht="15" x14ac:dyDescent="0.2">
      <c r="A16" s="3">
        <v>10</v>
      </c>
      <c r="B16" s="2" t="s">
        <v>85</v>
      </c>
      <c r="C16" s="67">
        <v>121962</v>
      </c>
      <c r="D16" s="3">
        <v>216</v>
      </c>
      <c r="E16" s="3">
        <v>213</v>
      </c>
      <c r="F16" s="64">
        <f t="shared" si="7"/>
        <v>0.98611111111111116</v>
      </c>
      <c r="G16" s="1">
        <v>18590</v>
      </c>
      <c r="H16" s="1">
        <v>42829</v>
      </c>
      <c r="I16" s="1">
        <v>2791</v>
      </c>
      <c r="J16" s="1">
        <v>6026</v>
      </c>
      <c r="K16" s="1">
        <v>1305</v>
      </c>
      <c r="L16" s="1">
        <v>3003</v>
      </c>
      <c r="M16" s="1">
        <v>1875</v>
      </c>
      <c r="N16" s="1">
        <v>3029</v>
      </c>
      <c r="O16" s="1">
        <v>1367</v>
      </c>
      <c r="P16" s="1">
        <v>826</v>
      </c>
      <c r="Q16" s="2">
        <v>178</v>
      </c>
      <c r="R16" s="1">
        <v>362</v>
      </c>
      <c r="S16" s="50"/>
      <c r="T16" s="1">
        <v>42</v>
      </c>
      <c r="U16" s="1">
        <v>2393</v>
      </c>
      <c r="V16" s="1">
        <f t="shared" si="0"/>
        <v>84616</v>
      </c>
      <c r="W16" s="68">
        <f t="shared" si="8"/>
        <v>0.69378986897558259</v>
      </c>
      <c r="X16" s="51">
        <f t="shared" si="9"/>
        <v>44496</v>
      </c>
      <c r="Y16" s="22" t="str">
        <f t="shared" si="10"/>
        <v>otro</v>
      </c>
      <c r="Z16" s="36" t="str">
        <f t="shared" si="11"/>
        <v>PRI-PVEM</v>
      </c>
      <c r="AA16" s="9" t="str">
        <f t="shared" si="12"/>
        <v>PRI-PVEM</v>
      </c>
      <c r="AB16" s="23">
        <f t="shared" si="13"/>
        <v>44496</v>
      </c>
      <c r="AC16" s="25">
        <f t="shared" si="1"/>
        <v>0.52585799376004538</v>
      </c>
      <c r="AD16" s="27">
        <f>RANK(G16,($G16,$I16,$J16,$L16,$M16,$N16,$O16,$P16,$Q16,$S16,$T16,$U16,$X16))</f>
        <v>2</v>
      </c>
      <c r="AE16" s="14"/>
      <c r="AF16" s="14">
        <f>RANK(I16,($G16,$I16,$J16,$L16,$M16,$N16,$O16,$P16,$Q16,$S16,$T16,$U16,$X16))</f>
        <v>6</v>
      </c>
      <c r="AG16" s="14">
        <f>RANK(J16,($G16,$I16,$J16,$L16,$M16,$N16,$O16,$P16,$Q16,$S16,$T16,$U16,$X16))</f>
        <v>3</v>
      </c>
      <c r="AH16" s="14"/>
      <c r="AI16" s="14">
        <f>RANK(L16,($G16,$I16,$J16,$L16,$M16,$N16,$O16,$P16,$Q16,$S16,$T16,$U16,$X16))</f>
        <v>5</v>
      </c>
      <c r="AJ16" s="14">
        <f>RANK(M16,($G16,$I16,$J16,$L16,$M16,$N16,$O16,$P16,$Q16,$S16,$T16,$U16,$X16))</f>
        <v>8</v>
      </c>
      <c r="AK16" s="14">
        <f>RANK(N16,($G16,$I16,$J16,$L16,$M16,$N16,$O16,$P16,$Q16,$S16,$T16,$U16,$X16))</f>
        <v>4</v>
      </c>
      <c r="AL16" s="14">
        <f>RANK(O16,($G16,$I16,$J16,$L16,$M16,$N16,$O16,$P16,$Q16,$S16,$T16,$U16,$X16))</f>
        <v>9</v>
      </c>
      <c r="AM16" s="14">
        <f>RANK(P16,($G16,$I16,$J16,$L16,$M16,$N16,$O16,$P16,$Q16,$S16,$T16,$U16,$X16))</f>
        <v>10</v>
      </c>
      <c r="AN16" s="14">
        <f>RANK(Q16,($G16,$I16,$J16,$L16,$M16,$N16,$O16,$P16,$Q16,$S16,$T16,$U16,$X16))</f>
        <v>11</v>
      </c>
      <c r="AO16" s="14"/>
      <c r="AP16" s="14">
        <f>RANK(T16,($G16,$I16,$J16,$L16,$M16,$N16,$O16,$P16,$Q16,$S16,$T16,$U16,$X16))</f>
        <v>12</v>
      </c>
      <c r="AQ16" s="14">
        <f>RANK(U16,($G16,$I16,$J16,$L16,$M16,$N16,$O16,$P16,$Q16,$S16,$T16,$U16,$X16))</f>
        <v>7</v>
      </c>
      <c r="AR16" s="14">
        <f>RANK(X16,($G16,$I16,$J16,$L16,$M16,$N16,$O16,$P16,$Q16,$S16,$T16,$U16,$X16))</f>
        <v>1</v>
      </c>
      <c r="AS16" s="22" t="str">
        <f t="shared" si="2"/>
        <v>PAN</v>
      </c>
      <c r="AT16" s="15" t="str">
        <f t="shared" si="14"/>
        <v>ninguno</v>
      </c>
      <c r="AU16" s="9" t="str">
        <f t="shared" si="15"/>
        <v>PAN</v>
      </c>
      <c r="AV16" s="23">
        <f t="shared" si="3"/>
        <v>18590</v>
      </c>
      <c r="AW16" s="23" t="str">
        <f t="shared" si="16"/>
        <v>ninguno</v>
      </c>
      <c r="AX16" s="23">
        <f t="shared" si="17"/>
        <v>18590</v>
      </c>
      <c r="AY16" s="28">
        <f t="shared" si="4"/>
        <v>0.21969840219343859</v>
      </c>
      <c r="AZ16" s="30">
        <f t="shared" si="5"/>
        <v>25906</v>
      </c>
      <c r="BA16" s="28">
        <f t="shared" si="6"/>
        <v>0.30615959156660677</v>
      </c>
    </row>
    <row r="17" spans="1:53" x14ac:dyDescent="0.2">
      <c r="A17" s="3">
        <v>11</v>
      </c>
      <c r="B17" s="2" t="s">
        <v>51</v>
      </c>
      <c r="C17" s="67">
        <v>70901</v>
      </c>
      <c r="D17" s="3">
        <v>137</v>
      </c>
      <c r="E17" s="3">
        <v>137</v>
      </c>
      <c r="F17" s="37">
        <f t="shared" si="7"/>
        <v>1</v>
      </c>
      <c r="G17" s="1">
        <v>5440</v>
      </c>
      <c r="H17" s="1">
        <v>19729</v>
      </c>
      <c r="I17" s="1">
        <v>22961</v>
      </c>
      <c r="J17" s="1">
        <v>1340</v>
      </c>
      <c r="K17" s="1">
        <v>404</v>
      </c>
      <c r="L17" s="1">
        <v>200</v>
      </c>
      <c r="M17" s="1">
        <v>1432</v>
      </c>
      <c r="N17" s="1">
        <v>521</v>
      </c>
      <c r="O17" s="50"/>
      <c r="P17" s="1">
        <v>206</v>
      </c>
      <c r="Q17" s="2">
        <v>72</v>
      </c>
      <c r="R17" s="1">
        <v>264</v>
      </c>
      <c r="S17" s="50"/>
      <c r="T17" s="1">
        <v>14</v>
      </c>
      <c r="U17" s="1">
        <v>1757</v>
      </c>
      <c r="V17" s="1">
        <f t="shared" si="0"/>
        <v>54340</v>
      </c>
      <c r="W17" s="68">
        <f t="shared" si="8"/>
        <v>0.76642078390995894</v>
      </c>
      <c r="X17" s="21">
        <f t="shared" si="9"/>
        <v>20397</v>
      </c>
      <c r="Y17" s="22" t="str">
        <f t="shared" si="10"/>
        <v>PRD</v>
      </c>
      <c r="Z17" s="36" t="str">
        <f t="shared" si="11"/>
        <v>ninguno</v>
      </c>
      <c r="AA17" s="9" t="str">
        <f t="shared" si="12"/>
        <v>PRD</v>
      </c>
      <c r="AB17" s="23">
        <f t="shared" si="13"/>
        <v>22961</v>
      </c>
      <c r="AC17" s="25">
        <f t="shared" si="1"/>
        <v>0.42254324622745676</v>
      </c>
      <c r="AD17" s="27">
        <f>RANK(G17,($G17,$I17,$J17,$L17,$M17,$N17,$P17,$Q17,$S17,$T17,$U17,$X17))</f>
        <v>3</v>
      </c>
      <c r="AE17" s="14"/>
      <c r="AF17" s="14">
        <f>RANK(I17,($G17,$I17,$J17,$L17,$M17,$N17,$P17,$Q17,$S17,$T17,$U17,$X17))</f>
        <v>1</v>
      </c>
      <c r="AG17" s="14">
        <f>RANK(J17,($G17,$I17,$J17,$L17,$M17,$N17,$P17,$Q17,$S17,$T17,$U17,$X17))</f>
        <v>6</v>
      </c>
      <c r="AH17" s="14"/>
      <c r="AI17" s="14">
        <f>RANK(L17,($G17,$I17,$J17,$L17,$M17,$N17,$P17,$Q17,$S17,$T17,$U17,$X17))</f>
        <v>9</v>
      </c>
      <c r="AJ17" s="14">
        <f>RANK(M17,($G17,$I17,$J17,$L17,$M17,$N17,$P17,$Q17,$S17,$T17,$U17,$X17))</f>
        <v>5</v>
      </c>
      <c r="AK17" s="14">
        <f>RANK(N17,($G17,$I17,$J17,$L17,$M17,$N17,$P17,$Q17,$S17,$T17,$U17,$X17))</f>
        <v>7</v>
      </c>
      <c r="AL17" s="14"/>
      <c r="AM17" s="14">
        <f>RANK(P17,($G17,$I17,$J17,$L17,$M17,$N17,$P17,$Q17,$S17,$T17,$U17,$X17))</f>
        <v>8</v>
      </c>
      <c r="AN17" s="14">
        <f>RANK(Q17,($G17,$I17,$J17,$L17,$M17,$N17,$P17,$Q17,$S17,$T17,$U17,$X17))</f>
        <v>10</v>
      </c>
      <c r="AO17" s="14"/>
      <c r="AP17" s="14">
        <f>RANK(T17,($G17,$I17,$J17,$L17,$M17,$N17,$P17,$Q17,$S17,$T17,$U17,$X17))</f>
        <v>11</v>
      </c>
      <c r="AQ17" s="14">
        <f>RANK(U17,($G17,$I17,$J17,$L17,$M17,$N17,$P17,$Q17,$S17,$T17,$U17,$X17))</f>
        <v>4</v>
      </c>
      <c r="AR17" s="14">
        <f>RANK(X17,($G17,$I17,$J17,$L17,$M17,$N17,$P17,$Q17,$S17,$T17,$U17,$X17))</f>
        <v>2</v>
      </c>
      <c r="AS17" s="22" t="str">
        <f t="shared" si="2"/>
        <v>otro</v>
      </c>
      <c r="AT17" s="15" t="str">
        <f t="shared" si="14"/>
        <v>PRI-PVEM</v>
      </c>
      <c r="AU17" s="9" t="str">
        <f t="shared" si="15"/>
        <v>PRI-PVEM</v>
      </c>
      <c r="AV17" s="23" t="str">
        <f t="shared" si="3"/>
        <v>otro</v>
      </c>
      <c r="AW17" s="23">
        <f t="shared" si="16"/>
        <v>20397</v>
      </c>
      <c r="AX17" s="23">
        <f t="shared" si="17"/>
        <v>20397</v>
      </c>
      <c r="AY17" s="28">
        <f t="shared" si="4"/>
        <v>0.37535885167464117</v>
      </c>
      <c r="AZ17" s="30">
        <f t="shared" si="5"/>
        <v>2564</v>
      </c>
      <c r="BA17" s="28">
        <f t="shared" si="6"/>
        <v>4.7184394552815589E-2</v>
      </c>
    </row>
    <row r="18" spans="1:53" x14ac:dyDescent="0.2">
      <c r="A18" s="3">
        <v>12</v>
      </c>
      <c r="B18" s="2" t="s">
        <v>52</v>
      </c>
      <c r="C18" s="67">
        <v>165838</v>
      </c>
      <c r="D18" s="3">
        <v>289</v>
      </c>
      <c r="E18" s="3">
        <v>289</v>
      </c>
      <c r="F18" s="37">
        <f t="shared" si="7"/>
        <v>1</v>
      </c>
      <c r="G18" s="1">
        <v>28589</v>
      </c>
      <c r="H18" s="1">
        <v>44645</v>
      </c>
      <c r="I18" s="1">
        <v>3347</v>
      </c>
      <c r="J18" s="1">
        <v>1630</v>
      </c>
      <c r="K18" s="1">
        <v>1216</v>
      </c>
      <c r="L18" s="2">
        <v>1338</v>
      </c>
      <c r="M18" s="1">
        <v>4878</v>
      </c>
      <c r="N18" s="1">
        <v>2588</v>
      </c>
      <c r="O18" s="2">
        <v>993</v>
      </c>
      <c r="P18" s="2">
        <v>1267</v>
      </c>
      <c r="Q18" s="2">
        <v>766</v>
      </c>
      <c r="R18" s="2">
        <v>454</v>
      </c>
      <c r="S18" s="50"/>
      <c r="T18" s="2">
        <v>263</v>
      </c>
      <c r="U18" s="2">
        <v>4747</v>
      </c>
      <c r="V18" s="1">
        <f t="shared" si="0"/>
        <v>96721</v>
      </c>
      <c r="W18" s="68">
        <f t="shared" si="8"/>
        <v>0.58322579867099222</v>
      </c>
      <c r="X18" s="21">
        <f t="shared" si="9"/>
        <v>46315</v>
      </c>
      <c r="Y18" s="22" t="str">
        <f t="shared" si="10"/>
        <v>otro</v>
      </c>
      <c r="Z18" s="36" t="str">
        <f t="shared" si="11"/>
        <v>PRI-PVEM</v>
      </c>
      <c r="AA18" s="9" t="str">
        <f t="shared" si="12"/>
        <v>PRI-PVEM</v>
      </c>
      <c r="AB18" s="23">
        <f t="shared" si="13"/>
        <v>46315</v>
      </c>
      <c r="AC18" s="25">
        <f t="shared" si="1"/>
        <v>0.47885154206428798</v>
      </c>
      <c r="AD18" s="27">
        <f>RANK(G18,($G18,$I18,$J18,$L18,$M18,$N18,$O18,$P18,$Q18,$S18,$T18,$U18,$X18))</f>
        <v>2</v>
      </c>
      <c r="AE18" s="14"/>
      <c r="AF18" s="14">
        <f>RANK(I18,($G18,$I18,$J18,$L18,$M18,$N18,$O18,$P18,$Q18,$S18,$T18,$U18,$X18))</f>
        <v>5</v>
      </c>
      <c r="AG18" s="14">
        <f>RANK(J18,($G18,$I18,$J18,$L18,$M18,$N18,$O18,$P18,$Q18,$S18,$T18,$U18,$X18))</f>
        <v>7</v>
      </c>
      <c r="AH18" s="14"/>
      <c r="AI18" s="14">
        <f>RANK(L18,($G18,$I18,$J18,$L18,$M18,$N18,$O18,$P18,$Q18,$S18,$T18,$U18,$X18))</f>
        <v>8</v>
      </c>
      <c r="AJ18" s="14">
        <f>RANK(M18,($G18,$I18,$J18,$L18,$M18,$N18,$O18,$P18,$Q18,$S18,$T18,$U18,$X18))</f>
        <v>3</v>
      </c>
      <c r="AK18" s="14">
        <f>RANK(N18,($G18,$I18,$J18,$L18,$M18,$N18,$O18,$P18,$Q18,$S18,$T18,$U18,$X18))</f>
        <v>6</v>
      </c>
      <c r="AL18" s="14">
        <f>RANK(O18,($G18,$I18,$J18,$L18,$M18,$N18,$O18,$P18,$Q18,$S18,$T18,$U18,$X18))</f>
        <v>10</v>
      </c>
      <c r="AM18" s="14">
        <f>RANK(P18,($G18,$I18,$J18,$L18,$M18,$N18,$O18,$P18,$Q18,$S18,$T18,$U18,$X18))</f>
        <v>9</v>
      </c>
      <c r="AN18" s="14">
        <f>RANK(Q18,($G18,$I18,$J18,$L18,$M18,$N18,$O18,$P18,$Q18,$S18,$T18,$U18,$X18))</f>
        <v>11</v>
      </c>
      <c r="AO18" s="14"/>
      <c r="AP18" s="14">
        <f>RANK(T18,($G18,$I18,$J18,$L18,$M18,$N18,$O18,$P18,$Q18,$S18,$T18,$U18,$X18))</f>
        <v>12</v>
      </c>
      <c r="AQ18" s="14">
        <f>RANK(U18,($G18,$I18,$J18,$L18,$M18,$N18,$O18,$P18,$Q18,$S18,$T18,$U18,$X18))</f>
        <v>4</v>
      </c>
      <c r="AR18" s="14">
        <f>RANK(X18,($G18,$I18,$J18,$L18,$M18,$N18,$O18,$P18,$Q18,$S18,$T18,$U18,$X18))</f>
        <v>1</v>
      </c>
      <c r="AS18" s="22" t="str">
        <f t="shared" si="2"/>
        <v>PAN</v>
      </c>
      <c r="AT18" s="15" t="str">
        <f t="shared" si="14"/>
        <v>ninguno</v>
      </c>
      <c r="AU18" s="9" t="str">
        <f t="shared" si="15"/>
        <v>PAN</v>
      </c>
      <c r="AV18" s="23">
        <f t="shared" si="3"/>
        <v>28589</v>
      </c>
      <c r="AW18" s="23" t="str">
        <f t="shared" si="16"/>
        <v>ninguno</v>
      </c>
      <c r="AX18" s="23">
        <f t="shared" si="17"/>
        <v>28589</v>
      </c>
      <c r="AY18" s="28">
        <f t="shared" si="4"/>
        <v>0.29558213831536068</v>
      </c>
      <c r="AZ18" s="30">
        <f t="shared" si="5"/>
        <v>17726</v>
      </c>
      <c r="BA18" s="28">
        <f t="shared" si="6"/>
        <v>0.18326940374892731</v>
      </c>
    </row>
    <row r="19" spans="1:53" x14ac:dyDescent="0.2">
      <c r="A19" s="3">
        <v>13</v>
      </c>
      <c r="B19" s="2" t="s">
        <v>53</v>
      </c>
      <c r="C19" s="67">
        <v>200930</v>
      </c>
      <c r="D19" s="3">
        <v>366</v>
      </c>
      <c r="E19" s="3">
        <v>366</v>
      </c>
      <c r="F19" s="37">
        <f t="shared" si="7"/>
        <v>1</v>
      </c>
      <c r="G19" s="1">
        <v>20980</v>
      </c>
      <c r="H19" s="1">
        <v>55658</v>
      </c>
      <c r="I19" s="1">
        <v>14402</v>
      </c>
      <c r="J19" s="1">
        <v>6604</v>
      </c>
      <c r="K19" s="1">
        <v>2694</v>
      </c>
      <c r="L19" s="1">
        <v>1999</v>
      </c>
      <c r="M19" s="1">
        <v>4197</v>
      </c>
      <c r="N19" s="1">
        <v>4301</v>
      </c>
      <c r="O19" s="2">
        <v>1292</v>
      </c>
      <c r="P19" s="1">
        <v>2244</v>
      </c>
      <c r="Q19" s="1">
        <v>297</v>
      </c>
      <c r="R19" s="1">
        <v>641</v>
      </c>
      <c r="S19" s="50"/>
      <c r="T19" s="1">
        <v>79</v>
      </c>
      <c r="U19" s="1">
        <v>4962</v>
      </c>
      <c r="V19" s="1">
        <f t="shared" si="0"/>
        <v>120350</v>
      </c>
      <c r="W19" s="68">
        <f t="shared" si="8"/>
        <v>0.59896481361668241</v>
      </c>
      <c r="X19" s="21">
        <f t="shared" si="9"/>
        <v>58993</v>
      </c>
      <c r="Y19" s="22" t="str">
        <f t="shared" si="10"/>
        <v>otro</v>
      </c>
      <c r="Z19" s="36" t="str">
        <f t="shared" si="11"/>
        <v>PRI-PVEM</v>
      </c>
      <c r="AA19" s="9" t="str">
        <f t="shared" si="12"/>
        <v>PRI-PVEM</v>
      </c>
      <c r="AB19" s="23">
        <f t="shared" si="13"/>
        <v>58993</v>
      </c>
      <c r="AC19" s="25">
        <f t="shared" si="1"/>
        <v>0.49017864561695057</v>
      </c>
      <c r="AD19" s="27">
        <f>RANK(G19,($G19,$I19,$J19,$L19,$M19,$N19,$O19,$P19,$Q19,$S19,$T19,$U19,$X19))</f>
        <v>2</v>
      </c>
      <c r="AE19" s="14"/>
      <c r="AF19" s="14">
        <f>RANK(I19,($G19,$I19,$J19,$L19,$M19,$N19,$O19,$P19,$Q19,$S19,$T19,$U19,$X19))</f>
        <v>3</v>
      </c>
      <c r="AG19" s="14">
        <f>RANK(J19,($G19,$I19,$J19,$L19,$M19,$N19,$O19,$P19,$Q19,$S19,$T19,$U19,$X19))</f>
        <v>4</v>
      </c>
      <c r="AH19" s="14"/>
      <c r="AI19" s="14">
        <f>RANK(L19,($G19,$I19,$J19,$L19,$M19,$N19,$O19,$P19,$Q19,$S19,$T19,$U19,$X19))</f>
        <v>9</v>
      </c>
      <c r="AJ19" s="14">
        <f>RANK(M19,($G19,$I19,$J19,$L19,$M19,$N19,$O19,$P19,$Q19,$S19,$T19,$U19,$X19))</f>
        <v>7</v>
      </c>
      <c r="AK19" s="14">
        <f>RANK(N19,($G19,$I19,$J19,$L19,$M19,$N19,$O19,$P19,$Q19,$S19,$T19,$U19,$X19))</f>
        <v>6</v>
      </c>
      <c r="AL19" s="14">
        <f>RANK(O19,($G19,$I19,$J19,$L19,$M19,$N19,$O19,$P19,$Q19,$S19,$T19,$U19,$X19))</f>
        <v>10</v>
      </c>
      <c r="AM19" s="14">
        <f>RANK(P19,($G19,$I19,$J19,$L19,$M19,$N19,$O19,$P19,$Q19,$S19,$T19,$U19,$X19))</f>
        <v>8</v>
      </c>
      <c r="AN19" s="14">
        <f>RANK(Q19,($G19,$I19,$J19,$L19,$M19,$N19,$O19,$P19,$Q19,$S19,$T19,$U19,$X19))</f>
        <v>11</v>
      </c>
      <c r="AO19" s="14"/>
      <c r="AP19" s="14">
        <f>RANK(T19,($G19,$I19,$J19,$L19,$M19,$N19,$O19,$P19,$Q19,$S19,$T19,$U19,$X19))</f>
        <v>12</v>
      </c>
      <c r="AQ19" s="14">
        <f>RANK(U19,($G19,$I19,$J19,$L19,$M19,$N19,$O19,$P19,$Q19,$S19,$T19,$U19,$X19))</f>
        <v>5</v>
      </c>
      <c r="AR19" s="14">
        <f>RANK(X19,($G19,$I19,$J19,$L19,$M19,$N19,$O19,$P19,$Q19,$S19,$T19,$U19,$X19))</f>
        <v>1</v>
      </c>
      <c r="AS19" s="22" t="str">
        <f t="shared" si="2"/>
        <v>PAN</v>
      </c>
      <c r="AT19" s="15" t="str">
        <f t="shared" si="14"/>
        <v>ninguno</v>
      </c>
      <c r="AU19" s="9" t="str">
        <f t="shared" si="15"/>
        <v>PAN</v>
      </c>
      <c r="AV19" s="23">
        <f t="shared" si="3"/>
        <v>20980</v>
      </c>
      <c r="AW19" s="23" t="str">
        <f t="shared" si="16"/>
        <v>ninguno</v>
      </c>
      <c r="AX19" s="23">
        <f t="shared" si="17"/>
        <v>20980</v>
      </c>
      <c r="AY19" s="28">
        <f t="shared" si="4"/>
        <v>0.17432488574989613</v>
      </c>
      <c r="AZ19" s="30">
        <f t="shared" si="5"/>
        <v>38013</v>
      </c>
      <c r="BA19" s="28">
        <f t="shared" si="6"/>
        <v>0.31585375986705444</v>
      </c>
    </row>
    <row r="20" spans="1:53" x14ac:dyDescent="0.2">
      <c r="A20" s="3">
        <v>14</v>
      </c>
      <c r="B20" s="2" t="s">
        <v>54</v>
      </c>
      <c r="C20" s="67">
        <v>99273</v>
      </c>
      <c r="D20" s="3">
        <v>181</v>
      </c>
      <c r="E20" s="3">
        <v>181</v>
      </c>
      <c r="F20" s="37">
        <f t="shared" si="7"/>
        <v>1</v>
      </c>
      <c r="G20" s="1">
        <v>21177</v>
      </c>
      <c r="H20" s="1">
        <v>24629</v>
      </c>
      <c r="I20" s="1">
        <v>2371</v>
      </c>
      <c r="J20" s="1">
        <v>610</v>
      </c>
      <c r="K20" s="1">
        <v>900</v>
      </c>
      <c r="L20" s="1">
        <v>358</v>
      </c>
      <c r="M20" s="1">
        <v>14130</v>
      </c>
      <c r="N20" s="1">
        <v>1381</v>
      </c>
      <c r="O20" s="2">
        <v>490</v>
      </c>
      <c r="P20" s="1">
        <v>779</v>
      </c>
      <c r="Q20" s="1">
        <v>328</v>
      </c>
      <c r="R20" s="1">
        <v>257</v>
      </c>
      <c r="S20" s="50"/>
      <c r="T20" s="1">
        <v>21</v>
      </c>
      <c r="U20" s="1">
        <v>2342</v>
      </c>
      <c r="V20" s="1">
        <f t="shared" si="0"/>
        <v>69773</v>
      </c>
      <c r="W20" s="68">
        <f t="shared" si="8"/>
        <v>0.7028396442134317</v>
      </c>
      <c r="X20" s="21">
        <f t="shared" si="9"/>
        <v>25786</v>
      </c>
      <c r="Y20" s="22" t="str">
        <f t="shared" si="10"/>
        <v>otro</v>
      </c>
      <c r="Z20" s="36" t="str">
        <f t="shared" si="11"/>
        <v>PRI-PVEM</v>
      </c>
      <c r="AA20" s="9" t="str">
        <f t="shared" si="12"/>
        <v>PRI-PVEM</v>
      </c>
      <c r="AB20" s="23">
        <f t="shared" si="13"/>
        <v>25786</v>
      </c>
      <c r="AC20" s="25">
        <f t="shared" si="1"/>
        <v>0.36956989093202242</v>
      </c>
      <c r="AD20" s="27">
        <f>RANK(G20,($G20,$I20,$J20,$L20,$M20,$N20,$O20,$P20,$Q20,$S20,$T20,$U20,$X20))</f>
        <v>2</v>
      </c>
      <c r="AE20" s="14"/>
      <c r="AF20" s="14">
        <f>RANK(I20,($G20,$I20,$J20,$L20,$M20,$N20,$O20,$P20,$Q20,$S20,$T20,$U20,$X20))</f>
        <v>4</v>
      </c>
      <c r="AG20" s="14">
        <f>RANK(J20,($G20,$I20,$J20,$L20,$M20,$N20,$O20,$P20,$Q20,$S20,$T20,$U20,$X20))</f>
        <v>8</v>
      </c>
      <c r="AH20" s="14"/>
      <c r="AI20" s="14">
        <f>RANK(L20,($G20,$I20,$J20,$L20,$M20,$N20,$O20,$P20,$Q20,$S20,$T20,$U20,$X20))</f>
        <v>10</v>
      </c>
      <c r="AJ20" s="14">
        <f>RANK(M20,($G20,$I20,$J20,$L20,$M20,$N20,$O20,$P20,$Q20,$S20,$T20,$U20,$X20))</f>
        <v>3</v>
      </c>
      <c r="AK20" s="14">
        <f>RANK(N20,($G20,$I20,$J20,$L20,$M20,$N20,$O20,$P20,$Q20,$S20,$T20,$U20,$X20))</f>
        <v>6</v>
      </c>
      <c r="AL20" s="14">
        <f>RANK(O20,($G20,$I20,$J20,$L20,$M20,$N20,$O20,$P20,$Q20,$S20,$T20,$U20,$X20))</f>
        <v>9</v>
      </c>
      <c r="AM20" s="14">
        <f>RANK(P20,($G20,$I20,$J20,$L20,$M20,$N20,$O20,$P20,$Q20,$S20,$T20,$U20,$X20))</f>
        <v>7</v>
      </c>
      <c r="AN20" s="14">
        <f>RANK(Q20,($G20,$I20,$J20,$L20,$M20,$N20,$O20,$P20,$Q20,$S20,$T20,$U20,$X20))</f>
        <v>11</v>
      </c>
      <c r="AO20" s="14"/>
      <c r="AP20" s="14">
        <f>RANK(T20,($G20,$I20,$J20,$L20,$M20,$N20,$O20,$P20,$Q20,$S20,$T20,$U20,$X20))</f>
        <v>12</v>
      </c>
      <c r="AQ20" s="14">
        <f>RANK(U20,($G20,$I20,$J20,$L20,$M20,$N20,$O20,$P20,$Q20,$S20,$T20,$U20,$X20))</f>
        <v>5</v>
      </c>
      <c r="AR20" s="14">
        <f>RANK(X20,($G20,$I20,$J20,$L20,$M20,$N20,$O20,$P20,$Q20,$S20,$T20,$U20,$X20))</f>
        <v>1</v>
      </c>
      <c r="AS20" s="22" t="str">
        <f t="shared" si="2"/>
        <v>PAN</v>
      </c>
      <c r="AT20" s="15" t="str">
        <f t="shared" si="14"/>
        <v>ninguno</v>
      </c>
      <c r="AU20" s="9" t="str">
        <f t="shared" si="15"/>
        <v>PAN</v>
      </c>
      <c r="AV20" s="23">
        <f t="shared" si="3"/>
        <v>21177</v>
      </c>
      <c r="AW20" s="23" t="str">
        <f t="shared" si="16"/>
        <v>ninguno</v>
      </c>
      <c r="AX20" s="23">
        <f t="shared" si="17"/>
        <v>21177</v>
      </c>
      <c r="AY20" s="28">
        <f t="shared" si="4"/>
        <v>0.30351282014532843</v>
      </c>
      <c r="AZ20" s="30">
        <f t="shared" si="5"/>
        <v>4609</v>
      </c>
      <c r="BA20" s="28">
        <f t="shared" si="6"/>
        <v>6.6057070786693983E-2</v>
      </c>
    </row>
    <row r="21" spans="1:53" x14ac:dyDescent="0.2">
      <c r="A21" s="3">
        <v>15</v>
      </c>
      <c r="B21" s="2" t="s">
        <v>55</v>
      </c>
      <c r="C21" s="67">
        <v>165075</v>
      </c>
      <c r="D21" s="3">
        <v>280</v>
      </c>
      <c r="E21" s="3">
        <v>280</v>
      </c>
      <c r="F21" s="37">
        <f t="shared" si="7"/>
        <v>1</v>
      </c>
      <c r="G21" s="1">
        <v>12909</v>
      </c>
      <c r="H21" s="1">
        <v>41828</v>
      </c>
      <c r="I21" s="1">
        <v>2794</v>
      </c>
      <c r="J21" s="1">
        <v>2297</v>
      </c>
      <c r="K21" s="1">
        <v>2050</v>
      </c>
      <c r="L21" s="1">
        <v>13985</v>
      </c>
      <c r="M21" s="1">
        <v>4103</v>
      </c>
      <c r="N21" s="1">
        <v>3597</v>
      </c>
      <c r="O21" s="2">
        <v>1750</v>
      </c>
      <c r="P21" s="1">
        <v>4176</v>
      </c>
      <c r="Q21" s="1">
        <v>430</v>
      </c>
      <c r="R21" s="1">
        <v>330</v>
      </c>
      <c r="S21" s="50"/>
      <c r="T21" s="1">
        <v>69</v>
      </c>
      <c r="U21" s="1">
        <v>3659</v>
      </c>
      <c r="V21" s="1">
        <f t="shared" si="0"/>
        <v>93977</v>
      </c>
      <c r="W21" s="68">
        <f t="shared" si="8"/>
        <v>0.56929880357413298</v>
      </c>
      <c r="X21" s="21">
        <f t="shared" si="9"/>
        <v>44208</v>
      </c>
      <c r="Y21" s="22" t="str">
        <f t="shared" si="10"/>
        <v>otro</v>
      </c>
      <c r="Z21" s="36" t="str">
        <f t="shared" si="11"/>
        <v>PRI-PVEM</v>
      </c>
      <c r="AA21" s="9" t="str">
        <f t="shared" si="12"/>
        <v>PRI-PVEM</v>
      </c>
      <c r="AB21" s="23">
        <f t="shared" si="13"/>
        <v>44208</v>
      </c>
      <c r="AC21" s="25">
        <f t="shared" si="1"/>
        <v>0.47041297338710536</v>
      </c>
      <c r="AD21" s="27">
        <f>RANK(G21,($G21,$I21,$J21,$L21,$M21,$N21,$O21,$P21,$Q21,$S21,$T21,$U21,$X21))</f>
        <v>3</v>
      </c>
      <c r="AE21" s="14"/>
      <c r="AF21" s="14">
        <f>RANK(I21,($G21,$I21,$J21,$L21,$M21,$N21,$O21,$P21,$Q21,$S21,$T21,$U21,$X21))</f>
        <v>8</v>
      </c>
      <c r="AG21" s="14">
        <f>RANK(J21,($G21,$I21,$J21,$L21,$M21,$N21,$O21,$P21,$Q21,$S21,$T21,$U21,$X21))</f>
        <v>9</v>
      </c>
      <c r="AH21" s="14"/>
      <c r="AI21" s="14">
        <f>RANK(L21,($G21,$I21,$J21,$L21,$M21,$N21,$O21,$P21,$Q21,$S21,$T21,$U21,$X21))</f>
        <v>2</v>
      </c>
      <c r="AJ21" s="14">
        <f>RANK(M21,($G21,$I21,$J21,$L21,$M21,$N21,$O21,$P21,$Q21,$S21,$T21,$U21,$X21))</f>
        <v>5</v>
      </c>
      <c r="AK21" s="14">
        <f>RANK(N21,($G21,$I21,$J21,$L21,$M21,$N21,$O21,$P21,$Q21,$S21,$T21,$U21,$X21))</f>
        <v>7</v>
      </c>
      <c r="AL21" s="14">
        <f>RANK(O21,($G21,$I21,$J21,$L21,$M21,$N21,$O21,$P21,$Q21,$S21,$T21,$U21,$X21))</f>
        <v>10</v>
      </c>
      <c r="AM21" s="14">
        <f>RANK(P21,($G21,$I21,$J21,$L21,$M21,$N21,$O21,$P21,$Q21,$S21,$T21,$U21,$X21))</f>
        <v>4</v>
      </c>
      <c r="AN21" s="14">
        <f>RANK(Q21,($G21,$I21,$J21,$L21,$M21,$N21,$O21,$P21,$Q21,$S21,$T21,$U21,$X21))</f>
        <v>11</v>
      </c>
      <c r="AO21" s="14"/>
      <c r="AP21" s="14">
        <f>RANK(T21,($G21,$I21,$J21,$L21,$M21,$N21,$O21,$P21,$Q21,$S21,$T21,$U21,$X21))</f>
        <v>12</v>
      </c>
      <c r="AQ21" s="14">
        <f>RANK(U21,($G21,$I21,$J21,$L21,$M21,$N21,$O21,$P21,$Q21,$S21,$T21,$U21,$X21))</f>
        <v>6</v>
      </c>
      <c r="AR21" s="14">
        <f>RANK(X21,($G21,$I21,$J21,$L21,$M21,$N21,$O21,$P21,$Q21,$S21,$T21,$U21,$X21))</f>
        <v>1</v>
      </c>
      <c r="AS21" s="22" t="str">
        <f t="shared" si="2"/>
        <v>MC</v>
      </c>
      <c r="AT21" s="15" t="str">
        <f t="shared" si="14"/>
        <v>ninguno</v>
      </c>
      <c r="AU21" s="9" t="str">
        <f t="shared" si="15"/>
        <v>MC</v>
      </c>
      <c r="AV21" s="23">
        <f t="shared" si="3"/>
        <v>13985</v>
      </c>
      <c r="AW21" s="23" t="str">
        <f t="shared" si="16"/>
        <v>ninguno</v>
      </c>
      <c r="AX21" s="23">
        <f t="shared" si="17"/>
        <v>13985</v>
      </c>
      <c r="AY21" s="28">
        <f t="shared" si="4"/>
        <v>0.14881300743799014</v>
      </c>
      <c r="AZ21" s="30">
        <f t="shared" si="5"/>
        <v>30223</v>
      </c>
      <c r="BA21" s="28">
        <f t="shared" si="6"/>
        <v>0.32159996594911522</v>
      </c>
    </row>
    <row r="22" spans="1:53" x14ac:dyDescent="0.2">
      <c r="A22" s="3">
        <v>16</v>
      </c>
      <c r="B22" s="2" t="s">
        <v>56</v>
      </c>
      <c r="C22" s="67">
        <v>378410</v>
      </c>
      <c r="D22" s="3">
        <v>594</v>
      </c>
      <c r="E22" s="3">
        <v>594</v>
      </c>
      <c r="F22" s="37">
        <f t="shared" si="7"/>
        <v>1</v>
      </c>
      <c r="G22" s="1">
        <v>56235</v>
      </c>
      <c r="H22" s="1">
        <v>42186</v>
      </c>
      <c r="I22" s="1">
        <v>7144</v>
      </c>
      <c r="J22" s="1">
        <v>2402</v>
      </c>
      <c r="K22" s="1">
        <v>5615</v>
      </c>
      <c r="L22" s="2">
        <v>4950</v>
      </c>
      <c r="M22" s="1">
        <v>5875</v>
      </c>
      <c r="N22" s="1">
        <v>17897</v>
      </c>
      <c r="O22" s="1">
        <v>4454</v>
      </c>
      <c r="P22" s="1">
        <v>10188</v>
      </c>
      <c r="Q22" s="2">
        <v>1025</v>
      </c>
      <c r="R22" s="2">
        <v>1109</v>
      </c>
      <c r="S22" s="50"/>
      <c r="T22" s="2">
        <v>342</v>
      </c>
      <c r="U22" s="2">
        <v>9091</v>
      </c>
      <c r="V22" s="1">
        <f t="shared" si="0"/>
        <v>168513</v>
      </c>
      <c r="W22" s="68">
        <f t="shared" si="8"/>
        <v>0.44531856980523771</v>
      </c>
      <c r="X22" s="21">
        <f t="shared" si="9"/>
        <v>48910</v>
      </c>
      <c r="Y22" s="22" t="str">
        <f t="shared" si="10"/>
        <v>PAN</v>
      </c>
      <c r="Z22" s="36" t="str">
        <f t="shared" si="11"/>
        <v>ninguno</v>
      </c>
      <c r="AA22" s="9" t="str">
        <f t="shared" si="12"/>
        <v>PAN</v>
      </c>
      <c r="AB22" s="23">
        <f t="shared" si="13"/>
        <v>56235</v>
      </c>
      <c r="AC22" s="25">
        <f t="shared" si="1"/>
        <v>0.33371312599027969</v>
      </c>
      <c r="AD22" s="27">
        <f>RANK(G22,($G22,$I22,$J22,$L22,$M22,$N22,$O22,$P22,$Q22,$S22,$T22,$U22,$X22))</f>
        <v>1</v>
      </c>
      <c r="AE22" s="14"/>
      <c r="AF22" s="14">
        <f>RANK(I22,($G22,$I22,$J22,$L22,$M22,$N22,$O22,$P22,$Q22,$S22,$T22,$U22,$X22))</f>
        <v>6</v>
      </c>
      <c r="AG22" s="14">
        <f>RANK(J22,($G22,$I22,$J22,$L22,$M22,$N22,$O22,$P22,$Q22,$S22,$T22,$U22,$X22))</f>
        <v>10</v>
      </c>
      <c r="AH22" s="14"/>
      <c r="AI22" s="14">
        <f>RANK(L22,($G22,$I22,$J22,$L22,$M22,$N22,$O22,$P22,$Q22,$S22,$T22,$U22,$X22))</f>
        <v>8</v>
      </c>
      <c r="AJ22" s="14">
        <f>RANK(M22,($G22,$I22,$J22,$L22,$M22,$N22,$O22,$P22,$Q22,$S22,$T22,$U22,$X22))</f>
        <v>7</v>
      </c>
      <c r="AK22" s="14">
        <f>RANK(N22,($G22,$I22,$J22,$L22,$M22,$N22,$O22,$P22,$Q22,$S22,$T22,$U22,$X22))</f>
        <v>3</v>
      </c>
      <c r="AL22" s="14">
        <f>RANK(O22,($G22,$I22,$J22,$L22,$M22,$N22,$O22,$P22,$Q22,$S22,$T22,$U22,$X22))</f>
        <v>9</v>
      </c>
      <c r="AM22" s="14">
        <f>RANK(P22,($G22,$I22,$J22,$L22,$M22,$N22,$O22,$P22,$Q22,$S22,$T22,$U22,$X22))</f>
        <v>4</v>
      </c>
      <c r="AN22" s="14">
        <f>RANK(Q22,($G22,$I22,$J22,$L22,$M22,$N22,$O22,$P22,$Q22,$S22,$T22,$U22,$X22))</f>
        <v>11</v>
      </c>
      <c r="AO22" s="14"/>
      <c r="AP22" s="14">
        <f>RANK(T22,($G22,$I22,$J22,$L22,$M22,$N22,$O22,$P22,$Q22,$S22,$T22,$U22,$X22))</f>
        <v>12</v>
      </c>
      <c r="AQ22" s="14">
        <f>RANK(U22,($G22,$I22,$J22,$L22,$M22,$N22,$O22,$P22,$Q22,$S22,$T22,$U22,$X22))</f>
        <v>5</v>
      </c>
      <c r="AR22" s="14">
        <f>RANK(X22,($G22,$I22,$J22,$L22,$M22,$N22,$O22,$P22,$Q22,$S22,$T22,$U22,$X22))</f>
        <v>2</v>
      </c>
      <c r="AS22" s="22" t="str">
        <f t="shared" si="2"/>
        <v>otro</v>
      </c>
      <c r="AT22" s="15" t="str">
        <f t="shared" si="14"/>
        <v>PRI-PVEM</v>
      </c>
      <c r="AU22" s="9" t="str">
        <f t="shared" si="15"/>
        <v>PRI-PVEM</v>
      </c>
      <c r="AV22" s="23" t="str">
        <f t="shared" si="3"/>
        <v>otro</v>
      </c>
      <c r="AW22" s="23">
        <f t="shared" si="16"/>
        <v>48910</v>
      </c>
      <c r="AX22" s="23">
        <f t="shared" si="17"/>
        <v>48910</v>
      </c>
      <c r="AY22" s="28">
        <f t="shared" si="4"/>
        <v>0.29024466955071715</v>
      </c>
      <c r="AZ22" s="30">
        <f t="shared" si="5"/>
        <v>7325</v>
      </c>
      <c r="BA22" s="28">
        <f t="shared" si="6"/>
        <v>4.3468456439562542E-2</v>
      </c>
    </row>
    <row r="23" spans="1:53" x14ac:dyDescent="0.2">
      <c r="A23" s="3">
        <v>17</v>
      </c>
      <c r="B23" s="2" t="s">
        <v>57</v>
      </c>
      <c r="C23" s="67">
        <v>191156</v>
      </c>
      <c r="D23" s="3">
        <v>307</v>
      </c>
      <c r="E23" s="3">
        <v>307</v>
      </c>
      <c r="F23" s="37">
        <f t="shared" si="7"/>
        <v>1</v>
      </c>
      <c r="G23" s="1">
        <v>35870</v>
      </c>
      <c r="H23" s="1">
        <v>34851</v>
      </c>
      <c r="I23" s="1">
        <v>6551</v>
      </c>
      <c r="J23" s="1">
        <v>934</v>
      </c>
      <c r="K23" s="1">
        <v>2093</v>
      </c>
      <c r="L23" s="1">
        <v>1421</v>
      </c>
      <c r="M23" s="1">
        <v>2412</v>
      </c>
      <c r="N23" s="1">
        <v>5994</v>
      </c>
      <c r="O23" s="2">
        <v>1824</v>
      </c>
      <c r="P23" s="1">
        <v>3437</v>
      </c>
      <c r="Q23" s="1">
        <v>487</v>
      </c>
      <c r="R23" s="1">
        <v>804</v>
      </c>
      <c r="S23" s="50"/>
      <c r="T23" s="1">
        <v>180</v>
      </c>
      <c r="U23" s="1">
        <v>4508</v>
      </c>
      <c r="V23" s="1">
        <f t="shared" si="0"/>
        <v>101366</v>
      </c>
      <c r="W23" s="68">
        <f t="shared" si="8"/>
        <v>0.53027893448283081</v>
      </c>
      <c r="X23" s="21">
        <f t="shared" si="9"/>
        <v>37748</v>
      </c>
      <c r="Y23" s="22" t="str">
        <f t="shared" si="10"/>
        <v>otro</v>
      </c>
      <c r="Z23" s="36" t="str">
        <f t="shared" si="11"/>
        <v>PRI-PVEM</v>
      </c>
      <c r="AA23" s="9" t="str">
        <f t="shared" si="12"/>
        <v>PRI-PVEM</v>
      </c>
      <c r="AB23" s="23">
        <f t="shared" si="13"/>
        <v>37748</v>
      </c>
      <c r="AC23" s="25">
        <f t="shared" si="1"/>
        <v>0.37239311011581794</v>
      </c>
      <c r="AD23" s="27">
        <f>RANK(G23,($G23,$I23,$J23,$L23,$M23,$N23,$O23,$P23,$Q23,$S23,$T23,$U23,$X23))</f>
        <v>2</v>
      </c>
      <c r="AE23" s="14"/>
      <c r="AF23" s="14">
        <f>RANK(I23,($G23,$I23,$J23,$L23,$M23,$N23,$O23,$P23,$Q23,$S23,$T23,$U23,$X23))</f>
        <v>3</v>
      </c>
      <c r="AG23" s="14">
        <f>RANK(J23,($G23,$I23,$J23,$L23,$M23,$N23,$O23,$P23,$Q23,$S23,$T23,$U23,$X23))</f>
        <v>10</v>
      </c>
      <c r="AH23" s="14"/>
      <c r="AI23" s="14">
        <f>RANK(L23,($G23,$I23,$J23,$L23,$M23,$N23,$O23,$P23,$Q23,$S23,$T23,$U23,$X23))</f>
        <v>9</v>
      </c>
      <c r="AJ23" s="14">
        <f>RANK(M23,($G23,$I23,$J23,$L23,$M23,$N23,$O23,$P23,$Q23,$S23,$T23,$U23,$X23))</f>
        <v>7</v>
      </c>
      <c r="AK23" s="14">
        <f>RANK(N23,($G23,$I23,$J23,$L23,$M23,$N23,$O23,$P23,$Q23,$S23,$T23,$U23,$X23))</f>
        <v>4</v>
      </c>
      <c r="AL23" s="14">
        <f>RANK(O23,($G23,$I23,$J23,$L23,$M23,$N23,$O23,$P23,$Q23,$S23,$T23,$U23,$X23))</f>
        <v>8</v>
      </c>
      <c r="AM23" s="14">
        <f>RANK(P23,($G23,$I23,$J23,$L23,$M23,$N23,$O23,$P23,$Q23,$S23,$T23,$U23,$X23))</f>
        <v>6</v>
      </c>
      <c r="AN23" s="14">
        <f>RANK(Q23,($G23,$I23,$J23,$L23,$M23,$N23,$O23,$P23,$Q23,$S23,$T23,$U23,$X23))</f>
        <v>11</v>
      </c>
      <c r="AO23" s="14"/>
      <c r="AP23" s="14">
        <f>RANK(T23,($G23,$I23,$J23,$L23,$M23,$N23,$O23,$P23,$Q23,$S23,$T23,$U23,$X23))</f>
        <v>12</v>
      </c>
      <c r="AQ23" s="14">
        <f>RANK(U23,($G23,$I23,$J23,$L23,$M23,$N23,$O23,$P23,$Q23,$S23,$T23,$U23,$X23))</f>
        <v>5</v>
      </c>
      <c r="AR23" s="14">
        <f>RANK(X23,($G23,$I23,$J23,$L23,$M23,$N23,$O23,$P23,$Q23,$S23,$T23,$U23,$X23))</f>
        <v>1</v>
      </c>
      <c r="AS23" s="22" t="str">
        <f t="shared" si="2"/>
        <v>PAN</v>
      </c>
      <c r="AT23" s="15" t="str">
        <f t="shared" si="14"/>
        <v>ninguno</v>
      </c>
      <c r="AU23" s="9" t="str">
        <f t="shared" si="15"/>
        <v>PAN</v>
      </c>
      <c r="AV23" s="23">
        <f t="shared" si="3"/>
        <v>35870</v>
      </c>
      <c r="AW23" s="23" t="str">
        <f t="shared" si="16"/>
        <v>ninguno</v>
      </c>
      <c r="AX23" s="23">
        <f t="shared" si="17"/>
        <v>35870</v>
      </c>
      <c r="AY23" s="28">
        <f t="shared" si="4"/>
        <v>0.35386618787364599</v>
      </c>
      <c r="AZ23" s="30">
        <f t="shared" si="5"/>
        <v>1878</v>
      </c>
      <c r="BA23" s="28">
        <f t="shared" si="6"/>
        <v>1.852692224217195E-2</v>
      </c>
    </row>
    <row r="24" spans="1:53" x14ac:dyDescent="0.2">
      <c r="A24" s="3">
        <v>18</v>
      </c>
      <c r="B24" s="2" t="s">
        <v>58</v>
      </c>
      <c r="C24" s="67">
        <v>250931</v>
      </c>
      <c r="D24" s="3">
        <v>429</v>
      </c>
      <c r="E24" s="3">
        <v>429</v>
      </c>
      <c r="F24" s="37">
        <f t="shared" si="7"/>
        <v>1</v>
      </c>
      <c r="G24" s="1">
        <v>36734</v>
      </c>
      <c r="H24" s="1">
        <v>27866</v>
      </c>
      <c r="I24" s="1">
        <v>7336</v>
      </c>
      <c r="J24" s="1">
        <v>1663</v>
      </c>
      <c r="K24" s="1">
        <v>4013</v>
      </c>
      <c r="L24" s="1">
        <v>3658</v>
      </c>
      <c r="M24" s="1">
        <v>3698</v>
      </c>
      <c r="N24" s="1">
        <v>13452</v>
      </c>
      <c r="O24" s="1">
        <v>4099</v>
      </c>
      <c r="P24" s="1">
        <v>7939</v>
      </c>
      <c r="Q24" s="1">
        <v>890</v>
      </c>
      <c r="R24" s="1">
        <v>635</v>
      </c>
      <c r="S24" s="50"/>
      <c r="T24" s="1">
        <v>312</v>
      </c>
      <c r="U24" s="1">
        <v>7811</v>
      </c>
      <c r="V24" s="1">
        <f t="shared" si="0"/>
        <v>120106</v>
      </c>
      <c r="W24" s="68">
        <f t="shared" si="8"/>
        <v>0.47864153890910249</v>
      </c>
      <c r="X24" s="21">
        <f t="shared" si="9"/>
        <v>32514</v>
      </c>
      <c r="Y24" s="22" t="str">
        <f t="shared" si="10"/>
        <v>PAN</v>
      </c>
      <c r="Z24" s="36" t="str">
        <f t="shared" si="11"/>
        <v>ninguno</v>
      </c>
      <c r="AA24" s="9" t="str">
        <f t="shared" si="12"/>
        <v>PAN</v>
      </c>
      <c r="AB24" s="23">
        <f t="shared" si="13"/>
        <v>36734</v>
      </c>
      <c r="AC24" s="25">
        <f t="shared" si="1"/>
        <v>0.30584650225634025</v>
      </c>
      <c r="AD24" s="27">
        <f>RANK(G24,($G24,$I24,$J24,$L24,$M24,$N24,$O24,$P24,$Q24,$S24,$T24,$U24,$X24))</f>
        <v>1</v>
      </c>
      <c r="AE24" s="14"/>
      <c r="AF24" s="14">
        <f>RANK(I24,($G24,$I24,$J24,$L24,$M24,$N24,$O24,$P24,$Q24,$S24,$T24,$U24,$X24))</f>
        <v>6</v>
      </c>
      <c r="AG24" s="14">
        <f>RANK(J24,($G24,$I24,$J24,$L24,$M24,$N24,$O24,$P24,$Q24,$S24,$T24,$U24,$X24))</f>
        <v>10</v>
      </c>
      <c r="AH24" s="14"/>
      <c r="AI24" s="14">
        <f>RANK(L24,($G24,$I24,$J24,$L24,$M24,$N24,$O24,$P24,$Q24,$S24,$T24,$U24,$X24))</f>
        <v>9</v>
      </c>
      <c r="AJ24" s="14">
        <f>RANK(M24,($G24,$I24,$J24,$L24,$M24,$N24,$O24,$P24,$Q24,$S24,$T24,$U24,$X24))</f>
        <v>8</v>
      </c>
      <c r="AK24" s="14">
        <f>RANK(N24,($G24,$I24,$J24,$L24,$M24,$N24,$O24,$P24,$Q24,$S24,$T24,$U24,$X24))</f>
        <v>3</v>
      </c>
      <c r="AL24" s="14">
        <f>RANK(O24,($G24,$I24,$J24,$L24,$M24,$N24,$O24,$P24,$Q24,$S24,$T24,$U24,$X24))</f>
        <v>7</v>
      </c>
      <c r="AM24" s="14">
        <f>RANK(P24,($G24,$I24,$J24,$L24,$M24,$N24,$O24,$P24,$Q24,$S24,$T24,$U24,$X24))</f>
        <v>4</v>
      </c>
      <c r="AN24" s="14">
        <f>RANK(Q24,($G24,$I24,$J24,$L24,$M24,$N24,$O24,$P24,$Q24,$S24,$T24,$U24,$X24))</f>
        <v>11</v>
      </c>
      <c r="AO24" s="14"/>
      <c r="AP24" s="14">
        <f>RANK(T24,($G24,$I24,$J24,$L24,$M24,$N24,$O24,$P24,$Q24,$S24,$T24,$U24,$X24))</f>
        <v>12</v>
      </c>
      <c r="AQ24" s="14">
        <f>RANK(U24,($G24,$I24,$J24,$L24,$M24,$N24,$O24,$P24,$Q24,$S24,$T24,$U24,$X24))</f>
        <v>5</v>
      </c>
      <c r="AR24" s="14">
        <f>RANK(X24,($G24,$I24,$J24,$L24,$M24,$N24,$O24,$P24,$Q24,$S24,$T24,$U24,$X24))</f>
        <v>2</v>
      </c>
      <c r="AS24" s="22" t="str">
        <f t="shared" si="2"/>
        <v>otro</v>
      </c>
      <c r="AT24" s="15" t="str">
        <f t="shared" si="14"/>
        <v>PRI-PVEM</v>
      </c>
      <c r="AU24" s="9" t="str">
        <f t="shared" si="15"/>
        <v>PRI-PVEM</v>
      </c>
      <c r="AV24" s="23" t="str">
        <f t="shared" si="3"/>
        <v>otro</v>
      </c>
      <c r="AW24" s="23">
        <f t="shared" si="16"/>
        <v>32514</v>
      </c>
      <c r="AX24" s="23">
        <f t="shared" si="17"/>
        <v>32514</v>
      </c>
      <c r="AY24" s="28">
        <f t="shared" si="4"/>
        <v>0.27071087206301103</v>
      </c>
      <c r="AZ24" s="30">
        <f t="shared" si="5"/>
        <v>4220</v>
      </c>
      <c r="BA24" s="28">
        <f t="shared" si="6"/>
        <v>3.5135630193329215E-2</v>
      </c>
    </row>
    <row r="25" spans="1:53" x14ac:dyDescent="0.2">
      <c r="A25" s="3">
        <v>19</v>
      </c>
      <c r="B25" s="2" t="s">
        <v>59</v>
      </c>
      <c r="C25" s="67">
        <v>277508</v>
      </c>
      <c r="D25" s="3">
        <v>424</v>
      </c>
      <c r="E25" s="3">
        <v>424</v>
      </c>
      <c r="F25" s="37">
        <f t="shared" si="7"/>
        <v>1</v>
      </c>
      <c r="G25" s="1">
        <v>26604</v>
      </c>
      <c r="H25" s="1">
        <v>38898</v>
      </c>
      <c r="I25" s="1">
        <v>29184</v>
      </c>
      <c r="J25" s="1">
        <v>3670</v>
      </c>
      <c r="K25" s="1">
        <v>3034</v>
      </c>
      <c r="L25" s="1">
        <v>6604</v>
      </c>
      <c r="M25" s="1">
        <v>3857</v>
      </c>
      <c r="N25" s="1">
        <v>12618</v>
      </c>
      <c r="O25" s="2">
        <v>3747</v>
      </c>
      <c r="P25" s="1">
        <v>5625</v>
      </c>
      <c r="Q25" s="2">
        <v>834</v>
      </c>
      <c r="R25" s="1">
        <v>554</v>
      </c>
      <c r="S25" s="50"/>
      <c r="T25" s="1">
        <v>233</v>
      </c>
      <c r="U25" s="1">
        <v>4892</v>
      </c>
      <c r="V25" s="1">
        <f t="shared" si="0"/>
        <v>140354</v>
      </c>
      <c r="W25" s="68">
        <f t="shared" si="8"/>
        <v>0.50576559955028322</v>
      </c>
      <c r="X25" s="21">
        <f t="shared" si="9"/>
        <v>42486</v>
      </c>
      <c r="Y25" s="22" t="str">
        <f t="shared" si="10"/>
        <v>otro</v>
      </c>
      <c r="Z25" s="36" t="str">
        <f t="shared" si="11"/>
        <v>PRI-PVEM</v>
      </c>
      <c r="AA25" s="9" t="str">
        <f t="shared" si="12"/>
        <v>PRI-PVEM</v>
      </c>
      <c r="AB25" s="23">
        <f t="shared" si="13"/>
        <v>42486</v>
      </c>
      <c r="AC25" s="25">
        <f t="shared" si="1"/>
        <v>0.30270601479117087</v>
      </c>
      <c r="AD25" s="27">
        <f>RANK(G25,($G25,$I25,$J25,$L25,$M25,$N25,$O25,$P25,$Q25,$S25,$T25,$U25,$X25))</f>
        <v>3</v>
      </c>
      <c r="AE25" s="14"/>
      <c r="AF25" s="14">
        <f>RANK(I25,($G25,$I25,$J25,$L25,$M25,$N25,$O25,$P25,$Q25,$S25,$T25,$U25,$X25))</f>
        <v>2</v>
      </c>
      <c r="AG25" s="14">
        <f>RANK(J25,($G25,$I25,$J25,$L25,$M25,$N25,$O25,$P25,$Q25,$S25,$T25,$U25,$X25))</f>
        <v>10</v>
      </c>
      <c r="AH25" s="14"/>
      <c r="AI25" s="14">
        <f>RANK(L25,($G25,$I25,$J25,$L25,$M25,$N25,$O25,$P25,$Q25,$S25,$T25,$U25,$X25))</f>
        <v>5</v>
      </c>
      <c r="AJ25" s="14">
        <f>RANK(M25,($G25,$I25,$J25,$L25,$M25,$N25,$O25,$P25,$Q25,$S25,$T25,$U25,$X25))</f>
        <v>8</v>
      </c>
      <c r="AK25" s="14">
        <f>RANK(N25,($G25,$I25,$J25,$L25,$M25,$N25,$O25,$P25,$Q25,$S25,$T25,$U25,$X25))</f>
        <v>4</v>
      </c>
      <c r="AL25" s="14">
        <f>RANK(O25,($G25,$I25,$J25,$L25,$M25,$N25,$O25,$P25,$Q25,$S25,$T25,$U25,$X25))</f>
        <v>9</v>
      </c>
      <c r="AM25" s="14">
        <f>RANK(P25,($G25,$I25,$J25,$L25,$M25,$N25,$O25,$P25,$Q25,$S25,$T25,$U25,$X25))</f>
        <v>6</v>
      </c>
      <c r="AN25" s="14">
        <f>RANK(Q25,($G25,$I25,$J25,$L25,$M25,$N25,$O25,$P25,$Q25,$S25,$T25,$U25,$X25))</f>
        <v>11</v>
      </c>
      <c r="AO25" s="14"/>
      <c r="AP25" s="14">
        <f>RANK(T25,($G25,$I25,$J25,$L25,$M25,$N25,$O25,$P25,$Q25,$S25,$T25,$U25,$X25))</f>
        <v>12</v>
      </c>
      <c r="AQ25" s="14">
        <f>RANK(U25,($G25,$I25,$J25,$L25,$M25,$N25,$O25,$P25,$Q25,$S25,$T25,$U25,$X25))</f>
        <v>7</v>
      </c>
      <c r="AR25" s="14">
        <f>RANK(X25,($G25,$I25,$J25,$L25,$M25,$N25,$O25,$P25,$Q25,$S25,$T25,$U25,$X25))</f>
        <v>1</v>
      </c>
      <c r="AS25" s="22" t="str">
        <f t="shared" si="2"/>
        <v>PRD</v>
      </c>
      <c r="AT25" s="15" t="str">
        <f t="shared" si="14"/>
        <v>ninguno</v>
      </c>
      <c r="AU25" s="9" t="str">
        <f t="shared" si="15"/>
        <v>PRD</v>
      </c>
      <c r="AV25" s="23">
        <f t="shared" si="3"/>
        <v>29184</v>
      </c>
      <c r="AW25" s="23" t="str">
        <f t="shared" si="16"/>
        <v>ninguno</v>
      </c>
      <c r="AX25" s="23">
        <f t="shared" si="17"/>
        <v>29184</v>
      </c>
      <c r="AY25" s="28">
        <f t="shared" si="4"/>
        <v>0.20793137352693902</v>
      </c>
      <c r="AZ25" s="30">
        <f t="shared" si="5"/>
        <v>13302</v>
      </c>
      <c r="BA25" s="28">
        <f t="shared" si="6"/>
        <v>9.4774641264231851E-2</v>
      </c>
    </row>
    <row r="26" spans="1:53" x14ac:dyDescent="0.2">
      <c r="A26" s="3">
        <v>20</v>
      </c>
      <c r="B26" s="2" t="s">
        <v>60</v>
      </c>
      <c r="C26" s="67">
        <v>240004</v>
      </c>
      <c r="D26" s="3">
        <v>381</v>
      </c>
      <c r="E26" s="3">
        <v>381</v>
      </c>
      <c r="F26" s="37">
        <f t="shared" si="7"/>
        <v>1</v>
      </c>
      <c r="G26" s="1">
        <v>32297</v>
      </c>
      <c r="H26" s="1">
        <v>42028</v>
      </c>
      <c r="I26" s="1">
        <v>13437</v>
      </c>
      <c r="J26" s="1">
        <v>5147</v>
      </c>
      <c r="K26" s="1">
        <v>2124</v>
      </c>
      <c r="L26" s="1">
        <v>9400</v>
      </c>
      <c r="M26" s="1">
        <v>6557</v>
      </c>
      <c r="N26" s="1">
        <v>8414</v>
      </c>
      <c r="O26" s="1">
        <v>2320</v>
      </c>
      <c r="P26" s="1">
        <v>7561</v>
      </c>
      <c r="Q26" s="1">
        <v>729</v>
      </c>
      <c r="R26" s="1">
        <v>935</v>
      </c>
      <c r="S26" s="50"/>
      <c r="T26" s="1">
        <v>94</v>
      </c>
      <c r="U26" s="1">
        <v>4292</v>
      </c>
      <c r="V26" s="1">
        <f t="shared" si="0"/>
        <v>135335</v>
      </c>
      <c r="W26" s="68">
        <f t="shared" si="8"/>
        <v>0.56388643522607962</v>
      </c>
      <c r="X26" s="21">
        <f t="shared" si="9"/>
        <v>45087</v>
      </c>
      <c r="Y26" s="22" t="str">
        <f t="shared" si="10"/>
        <v>otro</v>
      </c>
      <c r="Z26" s="36" t="str">
        <f t="shared" si="11"/>
        <v>PRI-PVEM</v>
      </c>
      <c r="AA26" s="9" t="str">
        <f t="shared" si="12"/>
        <v>PRI-PVEM</v>
      </c>
      <c r="AB26" s="23">
        <f t="shared" si="13"/>
        <v>45087</v>
      </c>
      <c r="AC26" s="25">
        <f t="shared" si="1"/>
        <v>0.33315106956810875</v>
      </c>
      <c r="AD26" s="27">
        <f>RANK(G26,($G26,$I26,$J26,$L26,$M26,$N26,$O26,$P26,$Q26,$S26,$T26,$U26,$X26))</f>
        <v>2</v>
      </c>
      <c r="AE26" s="14"/>
      <c r="AF26" s="14">
        <f>RANK(I26,($G26,$I26,$J26,$L26,$M26,$N26,$O26,$P26,$Q26,$S26,$T26,$U26,$X26))</f>
        <v>3</v>
      </c>
      <c r="AG26" s="14">
        <f>RANK(J26,($G26,$I26,$J26,$L26,$M26,$N26,$O26,$P26,$Q26,$S26,$T26,$U26,$X26))</f>
        <v>8</v>
      </c>
      <c r="AH26" s="14"/>
      <c r="AI26" s="14">
        <f>RANK(L26,($G26,$I26,$J26,$L26,$M26,$N26,$O26,$P26,$Q26,$S26,$T26,$U26,$X26))</f>
        <v>4</v>
      </c>
      <c r="AJ26" s="14">
        <f>RANK(M26,($G26,$I26,$J26,$L26,$M26,$N26,$O26,$P26,$Q26,$S26,$T26,$U26,$X26))</f>
        <v>7</v>
      </c>
      <c r="AK26" s="14">
        <f>RANK(N26,($G26,$I26,$J26,$L26,$M26,$N26,$O26,$P26,$Q26,$S26,$T26,$U26,$X26))</f>
        <v>5</v>
      </c>
      <c r="AL26" s="14">
        <f>RANK(O26,($G26,$I26,$J26,$L26,$M26,$N26,$O26,$P26,$Q26,$S26,$T26,$U26,$X26))</f>
        <v>10</v>
      </c>
      <c r="AM26" s="14">
        <f>RANK(P26,($G26,$I26,$J26,$L26,$M26,$N26,$O26,$P26,$Q26,$S26,$T26,$U26,$X26))</f>
        <v>6</v>
      </c>
      <c r="AN26" s="14">
        <f>RANK(Q26,($G26,$I26,$J26,$L26,$M26,$N26,$O26,$P26,$Q26,$S26,$T26,$U26,$X26))</f>
        <v>11</v>
      </c>
      <c r="AO26" s="14"/>
      <c r="AP26" s="14">
        <f>RANK(T26,($G26,$I26,$J26,$L26,$M26,$N26,$O26,$P26,$Q26,$S26,$T26,$U26,$X26))</f>
        <v>12</v>
      </c>
      <c r="AQ26" s="14">
        <f>RANK(U26,($G26,$I26,$J26,$L26,$M26,$N26,$O26,$P26,$Q26,$S26,$T26,$U26,$X26))</f>
        <v>9</v>
      </c>
      <c r="AR26" s="14">
        <f>RANK(X26,($G26,$I26,$J26,$L26,$M26,$N26,$O26,$P26,$Q26,$S26,$T26,$U26,$X26))</f>
        <v>1</v>
      </c>
      <c r="AS26" s="22" t="str">
        <f t="shared" si="2"/>
        <v>PAN</v>
      </c>
      <c r="AT26" s="15" t="str">
        <f t="shared" si="14"/>
        <v>ninguno</v>
      </c>
      <c r="AU26" s="9" t="str">
        <f t="shared" si="15"/>
        <v>PAN</v>
      </c>
      <c r="AV26" s="23">
        <f t="shared" si="3"/>
        <v>32297</v>
      </c>
      <c r="AW26" s="23" t="str">
        <f t="shared" si="16"/>
        <v>ninguno</v>
      </c>
      <c r="AX26" s="23">
        <f t="shared" si="17"/>
        <v>32297</v>
      </c>
      <c r="AY26" s="28">
        <f t="shared" si="4"/>
        <v>0.23864484427531682</v>
      </c>
      <c r="AZ26" s="30">
        <f t="shared" si="5"/>
        <v>12790</v>
      </c>
      <c r="BA26" s="28">
        <f t="shared" si="6"/>
        <v>9.4506225292791929E-2</v>
      </c>
    </row>
    <row r="27" spans="1:53" x14ac:dyDescent="0.2">
      <c r="A27" s="3">
        <v>21</v>
      </c>
      <c r="B27" s="2" t="s">
        <v>61</v>
      </c>
      <c r="C27" s="67">
        <v>404906</v>
      </c>
      <c r="D27" s="3">
        <v>656</v>
      </c>
      <c r="E27" s="3">
        <v>656</v>
      </c>
      <c r="F27" s="37">
        <f t="shared" si="7"/>
        <v>1</v>
      </c>
      <c r="G27" s="1">
        <v>12122</v>
      </c>
      <c r="H27" s="1">
        <v>53635</v>
      </c>
      <c r="I27" s="1">
        <v>27603</v>
      </c>
      <c r="J27" s="1">
        <v>4780</v>
      </c>
      <c r="K27" s="1">
        <v>6774</v>
      </c>
      <c r="L27" s="2">
        <v>4741</v>
      </c>
      <c r="M27" s="1">
        <v>6465</v>
      </c>
      <c r="N27" s="1">
        <v>21250</v>
      </c>
      <c r="O27" s="2">
        <v>4586</v>
      </c>
      <c r="P27" s="2">
        <v>7942</v>
      </c>
      <c r="Q27" s="1">
        <v>599</v>
      </c>
      <c r="R27" s="1">
        <v>1588</v>
      </c>
      <c r="S27" s="1">
        <v>6310</v>
      </c>
      <c r="T27" s="1">
        <v>347</v>
      </c>
      <c r="U27" s="1">
        <v>8413</v>
      </c>
      <c r="V27" s="1">
        <f t="shared" si="0"/>
        <v>167155</v>
      </c>
      <c r="W27" s="68">
        <f t="shared" si="8"/>
        <v>0.41282421105145389</v>
      </c>
      <c r="X27" s="21">
        <f t="shared" si="9"/>
        <v>61997</v>
      </c>
      <c r="Y27" s="22" t="str">
        <f t="shared" si="10"/>
        <v>otro</v>
      </c>
      <c r="Z27" s="36" t="str">
        <f t="shared" si="11"/>
        <v>PRI-PVEM</v>
      </c>
      <c r="AA27" s="9" t="str">
        <f t="shared" si="12"/>
        <v>PRI-PVEM</v>
      </c>
      <c r="AB27" s="23">
        <f t="shared" si="13"/>
        <v>61997</v>
      </c>
      <c r="AC27" s="25">
        <f t="shared" si="1"/>
        <v>0.37089527683886214</v>
      </c>
      <c r="AD27" s="27">
        <f>RANK(G27,($G27,$I27,$J27,$L27,$M27,$N27,$O27,$P27,$Q27,$S27,$T27,$U27,$X27))</f>
        <v>4</v>
      </c>
      <c r="AE27" s="14"/>
      <c r="AF27" s="14">
        <f>RANK(I27,($G27,$I27,$J27,$L27,$M27,$N27,$O27,$P27,$Q27,$S27,$T27,$U27,$X27))</f>
        <v>2</v>
      </c>
      <c r="AG27" s="14">
        <f>RANK(J27,($G27,$I27,$J27,$L27,$M27,$N27,$O27,$P27,$Q27,$S27,$T27,$U27,$X27))</f>
        <v>9</v>
      </c>
      <c r="AH27" s="14"/>
      <c r="AI27" s="14">
        <f>RANK(L27,($G27,$I27,$J27,$L27,$M27,$N27,$O27,$P27,$Q27,$S27,$T27,$U27,$X27))</f>
        <v>10</v>
      </c>
      <c r="AJ27" s="14">
        <f>RANK(M27,($G27,$I27,$J27,$L27,$M27,$N27,$O27,$P27,$Q27,$S27,$T27,$U27,$X27))</f>
        <v>7</v>
      </c>
      <c r="AK27" s="14">
        <f>RANK(N27,($G27,$I27,$J27,$L27,$M27,$N27,$O27,$P27,$Q27,$S27,$T27,$U27,$X27))</f>
        <v>3</v>
      </c>
      <c r="AL27" s="14">
        <f>RANK(O27,($G27,$I27,$J27,$L27,$M27,$N27,$O27,$P27,$Q27,$S27,$T27,$U27,$X27))</f>
        <v>11</v>
      </c>
      <c r="AM27" s="14">
        <f>RANK(P27,($G27,$I27,$J27,$L27,$M27,$N27,$O27,$P27,$Q27,$S27,$T27,$U27,$X27))</f>
        <v>6</v>
      </c>
      <c r="AN27" s="14">
        <f>RANK(Q27,($G27,$I27,$J27,$L27,$M27,$N27,$O27,$P27,$Q27,$S27,$T27,$U27,$X27))</f>
        <v>12</v>
      </c>
      <c r="AO27" s="14">
        <f>RANK(S27,($G27,$I27,$J27,$L27,$M27,$N27,$O27,$P27,$Q27,$S27,$T27,$U27,$X27))</f>
        <v>8</v>
      </c>
      <c r="AP27" s="14">
        <f>RANK(T27,($G27,$I27,$J27,$L27,$M27,$N27,$O27,$P27,$Q27,$S27,$T27,$U27,$X27))</f>
        <v>13</v>
      </c>
      <c r="AQ27" s="14">
        <f>RANK(U27,($G27,$I27,$J27,$L27,$M27,$N27,$O27,$P27,$Q27,$S27,$T27,$U27,$X27))</f>
        <v>5</v>
      </c>
      <c r="AR27" s="14">
        <f>RANK(X27,($G27,$I27,$J27,$L27,$M27,$N27,$O27,$P27,$Q27,$S27,$T27,$U27,$X27))</f>
        <v>1</v>
      </c>
      <c r="AS27" s="22" t="str">
        <f t="shared" si="2"/>
        <v>PRD</v>
      </c>
      <c r="AT27" s="15" t="str">
        <f t="shared" si="14"/>
        <v>ninguno</v>
      </c>
      <c r="AU27" s="9" t="str">
        <f t="shared" si="15"/>
        <v>PRD</v>
      </c>
      <c r="AV27" s="23">
        <f t="shared" si="3"/>
        <v>27603</v>
      </c>
      <c r="AW27" s="23" t="str">
        <f t="shared" si="16"/>
        <v>ninguno</v>
      </c>
      <c r="AX27" s="23">
        <f t="shared" si="17"/>
        <v>27603</v>
      </c>
      <c r="AY27" s="28">
        <f t="shared" si="4"/>
        <v>0.16513415692022373</v>
      </c>
      <c r="AZ27" s="30">
        <f t="shared" si="5"/>
        <v>34394</v>
      </c>
      <c r="BA27" s="28">
        <f t="shared" si="6"/>
        <v>0.20576111991863841</v>
      </c>
    </row>
    <row r="28" spans="1:53" x14ac:dyDescent="0.2">
      <c r="A28" s="3">
        <v>22</v>
      </c>
      <c r="B28" s="2" t="s">
        <v>62</v>
      </c>
      <c r="C28" s="67">
        <v>281823</v>
      </c>
      <c r="D28" s="3">
        <v>475</v>
      </c>
      <c r="E28" s="3">
        <v>475</v>
      </c>
      <c r="F28" s="37">
        <f t="shared" si="7"/>
        <v>1</v>
      </c>
      <c r="G28" s="1">
        <v>10757</v>
      </c>
      <c r="H28" s="1">
        <v>38366</v>
      </c>
      <c r="I28" s="1">
        <v>15235</v>
      </c>
      <c r="J28" s="1">
        <v>3032</v>
      </c>
      <c r="K28" s="1">
        <v>5221</v>
      </c>
      <c r="L28" s="1">
        <v>3338</v>
      </c>
      <c r="M28" s="1">
        <v>4718</v>
      </c>
      <c r="N28" s="1">
        <v>19412</v>
      </c>
      <c r="O28" s="1">
        <v>3901</v>
      </c>
      <c r="P28" s="1">
        <v>7330</v>
      </c>
      <c r="Q28" s="1">
        <v>605</v>
      </c>
      <c r="R28" s="1">
        <v>1375</v>
      </c>
      <c r="S28" s="50"/>
      <c r="T28" s="1">
        <v>221</v>
      </c>
      <c r="U28" s="1">
        <v>6444</v>
      </c>
      <c r="V28" s="1">
        <f t="shared" si="0"/>
        <v>119955</v>
      </c>
      <c r="W28" s="68">
        <f t="shared" si="8"/>
        <v>0.4256394971311781</v>
      </c>
      <c r="X28" s="21">
        <f t="shared" si="9"/>
        <v>44962</v>
      </c>
      <c r="Y28" s="22" t="str">
        <f t="shared" si="10"/>
        <v>otro</v>
      </c>
      <c r="Z28" s="36" t="str">
        <f t="shared" si="11"/>
        <v>PRI-PVEM</v>
      </c>
      <c r="AA28" s="9" t="str">
        <f t="shared" si="12"/>
        <v>PRI-PVEM</v>
      </c>
      <c r="AB28" s="23">
        <f t="shared" si="13"/>
        <v>44962</v>
      </c>
      <c r="AC28" s="25">
        <f t="shared" si="1"/>
        <v>0.37482389229294316</v>
      </c>
      <c r="AD28" s="27">
        <f>RANK(G28,($G28,$I28,$J28,$L28,$M28,$N28,$O28,$P28,$Q28,$S28,$T28,$U28,$X28))</f>
        <v>4</v>
      </c>
      <c r="AE28" s="14"/>
      <c r="AF28" s="14">
        <f>RANK(I28,($G28,$I28,$J28,$L28,$M28,$N28,$O28,$P28,$Q28,$S28,$T28,$U28,$X28))</f>
        <v>3</v>
      </c>
      <c r="AG28" s="14">
        <f>RANK(J28,($G28,$I28,$J28,$L28,$M28,$N28,$O28,$P28,$Q28,$S28,$T28,$U28,$X28))</f>
        <v>10</v>
      </c>
      <c r="AH28" s="14"/>
      <c r="AI28" s="14">
        <f>RANK(L28,($G28,$I28,$J28,$L28,$M28,$N28,$O28,$P28,$Q28,$S28,$T28,$U28,$X28))</f>
        <v>9</v>
      </c>
      <c r="AJ28" s="14">
        <f>RANK(M28,($G28,$I28,$J28,$L28,$M28,$N28,$O28,$P28,$Q28,$S28,$T28,$U28,$X28))</f>
        <v>7</v>
      </c>
      <c r="AK28" s="14">
        <f>RANK(N28,($G28,$I28,$J28,$L28,$M28,$N28,$O28,$P28,$Q28,$S28,$T28,$U28,$X28))</f>
        <v>2</v>
      </c>
      <c r="AL28" s="14">
        <f>RANK(O28,($G28,$I28,$J28,$L28,$M28,$N28,$O28,$P28,$Q28,$S28,$T28,$U28,$X28))</f>
        <v>8</v>
      </c>
      <c r="AM28" s="14">
        <f>RANK(P28,($G28,$I28,$J28,$L28,$M28,$N28,$O28,$P28,$Q28,$S28,$T28,$U28,$X28))</f>
        <v>5</v>
      </c>
      <c r="AN28" s="14">
        <f>RANK(Q28,($G28,$I28,$J28,$L28,$M28,$N28,$O28,$P28,$Q28,$S28,$T28,$U28,$X28))</f>
        <v>11</v>
      </c>
      <c r="AO28" s="14"/>
      <c r="AP28" s="14">
        <f>RANK(T28,($G28,$I28,$J28,$L28,$M28,$N28,$O28,$P28,$Q28,$S28,$T28,$U28,$X28))</f>
        <v>12</v>
      </c>
      <c r="AQ28" s="14">
        <f>RANK(U28,($G28,$I28,$J28,$L28,$M28,$N28,$O28,$P28,$Q28,$S28,$T28,$U28,$X28))</f>
        <v>6</v>
      </c>
      <c r="AR28" s="14">
        <f>RANK(X28,($G28,$I28,$J28,$L28,$M28,$N28,$O28,$P28,$Q28,$S28,$T28,$U28,$X28))</f>
        <v>1</v>
      </c>
      <c r="AS28" s="22" t="str">
        <f t="shared" si="2"/>
        <v>MORENA</v>
      </c>
      <c r="AT28" s="15" t="str">
        <f t="shared" si="14"/>
        <v>ninguno</v>
      </c>
      <c r="AU28" s="9" t="str">
        <f t="shared" si="15"/>
        <v>MORENA</v>
      </c>
      <c r="AV28" s="23">
        <f t="shared" si="3"/>
        <v>19412</v>
      </c>
      <c r="AW28" s="23" t="str">
        <f t="shared" si="16"/>
        <v>ninguno</v>
      </c>
      <c r="AX28" s="23">
        <f t="shared" si="17"/>
        <v>19412</v>
      </c>
      <c r="AY28" s="28">
        <f t="shared" si="4"/>
        <v>0.16182735192363804</v>
      </c>
      <c r="AZ28" s="30">
        <f t="shared" si="5"/>
        <v>25550</v>
      </c>
      <c r="BA28" s="28">
        <f t="shared" si="6"/>
        <v>0.21299654036930513</v>
      </c>
    </row>
    <row r="29" spans="1:53" x14ac:dyDescent="0.2">
      <c r="A29" s="3">
        <v>23</v>
      </c>
      <c r="B29" s="2" t="s">
        <v>63</v>
      </c>
      <c r="C29" s="67">
        <v>299991</v>
      </c>
      <c r="D29" s="3">
        <v>475</v>
      </c>
      <c r="E29" s="3">
        <v>475</v>
      </c>
      <c r="F29" s="37">
        <f t="shared" si="7"/>
        <v>1</v>
      </c>
      <c r="G29" s="1">
        <v>8437</v>
      </c>
      <c r="H29" s="1">
        <v>52489</v>
      </c>
      <c r="I29" s="1">
        <v>17076</v>
      </c>
      <c r="J29" s="1">
        <v>9162</v>
      </c>
      <c r="K29" s="1">
        <v>3039</v>
      </c>
      <c r="L29" s="1">
        <v>6704</v>
      </c>
      <c r="M29" s="1">
        <v>3630</v>
      </c>
      <c r="N29" s="1">
        <v>59662</v>
      </c>
      <c r="O29" s="1">
        <v>5818</v>
      </c>
      <c r="P29" s="1">
        <v>5961</v>
      </c>
      <c r="Q29" s="1">
        <v>855</v>
      </c>
      <c r="R29" s="1">
        <v>1468</v>
      </c>
      <c r="S29" s="50"/>
      <c r="T29" s="1">
        <v>124</v>
      </c>
      <c r="U29" s="1">
        <v>5648</v>
      </c>
      <c r="V29" s="1">
        <f t="shared" si="0"/>
        <v>180073</v>
      </c>
      <c r="W29" s="68">
        <f t="shared" si="8"/>
        <v>0.60026134117356855</v>
      </c>
      <c r="X29" s="21">
        <f t="shared" si="9"/>
        <v>56996</v>
      </c>
      <c r="Y29" s="22" t="str">
        <f t="shared" si="10"/>
        <v>MORENA</v>
      </c>
      <c r="Z29" s="36" t="str">
        <f t="shared" si="11"/>
        <v>ninguno</v>
      </c>
      <c r="AA29" s="9" t="str">
        <f t="shared" si="12"/>
        <v>MORENA</v>
      </c>
      <c r="AB29" s="23">
        <f t="shared" si="13"/>
        <v>59662</v>
      </c>
      <c r="AC29" s="25">
        <f t="shared" si="1"/>
        <v>0.33132118640773461</v>
      </c>
      <c r="AD29" s="27">
        <f>RANK(G29,($G29,$I29,$J29,$L29,$M29,$N29,$O29,$P29,$Q29,$S29,$T29,$U29,$X29))</f>
        <v>5</v>
      </c>
      <c r="AE29" s="14"/>
      <c r="AF29" s="14">
        <f>RANK(I29,($G29,$I29,$J29,$L29,$M29,$N29,$O29,$P29,$Q29,$S29,$T29,$U29,$X29))</f>
        <v>3</v>
      </c>
      <c r="AG29" s="14">
        <f>RANK(J29,($G29,$I29,$J29,$L29,$M29,$N29,$O29,$P29,$Q29,$S29,$T29,$U29,$X29))</f>
        <v>4</v>
      </c>
      <c r="AH29" s="14"/>
      <c r="AI29" s="14">
        <f>RANK(L29,($G29,$I29,$J29,$L29,$M29,$N29,$O29,$P29,$Q29,$S29,$T29,$U29,$X29))</f>
        <v>6</v>
      </c>
      <c r="AJ29" s="14">
        <f>RANK(M29,($G29,$I29,$J29,$L29,$M29,$N29,$O29,$P29,$Q29,$S29,$T29,$U29,$X29))</f>
        <v>10</v>
      </c>
      <c r="AK29" s="14">
        <f>RANK(N29,($G29,$I29,$J29,$L29,$M29,$N29,$O29,$P29,$Q29,$S29,$T29,$U29,$X29))</f>
        <v>1</v>
      </c>
      <c r="AL29" s="14">
        <f>RANK(O29,($G29,$I29,$J29,$L29,$M29,$N29,$O29,$P29,$Q29,$S29,$T29,$U29,$X29))</f>
        <v>8</v>
      </c>
      <c r="AM29" s="14">
        <f>RANK(P29,($G29,$I29,$J29,$L29,$M29,$N29,$O29,$P29,$Q29,$S29,$T29,$U29,$X29))</f>
        <v>7</v>
      </c>
      <c r="AN29" s="14">
        <f>RANK(Q29,($G29,$I29,$J29,$L29,$M29,$N29,$O29,$P29,$Q29,$S29,$T29,$U29,$X29))</f>
        <v>11</v>
      </c>
      <c r="AO29" s="14"/>
      <c r="AP29" s="14">
        <f>RANK(T29,($G29,$I29,$J29,$L29,$M29,$N29,$O29,$P29,$Q29,$S29,$T29,$U29,$X29))</f>
        <v>12</v>
      </c>
      <c r="AQ29" s="14">
        <f>RANK(U29,($G29,$I29,$J29,$L29,$M29,$N29,$O29,$P29,$Q29,$S29,$T29,$U29,$X29))</f>
        <v>9</v>
      </c>
      <c r="AR29" s="14">
        <f>RANK(X29,($G29,$I29,$J29,$L29,$M29,$N29,$O29,$P29,$Q29,$S29,$T29,$U29,$X29))</f>
        <v>2</v>
      </c>
      <c r="AS29" s="22" t="str">
        <f t="shared" si="2"/>
        <v>otro</v>
      </c>
      <c r="AT29" s="15" t="str">
        <f t="shared" si="14"/>
        <v>PRI-PVEM</v>
      </c>
      <c r="AU29" s="9" t="str">
        <f t="shared" si="15"/>
        <v>PRI-PVEM</v>
      </c>
      <c r="AV29" s="23" t="str">
        <f t="shared" si="3"/>
        <v>otro</v>
      </c>
      <c r="AW29" s="23">
        <f t="shared" si="16"/>
        <v>56996</v>
      </c>
      <c r="AX29" s="23">
        <f t="shared" si="17"/>
        <v>56996</v>
      </c>
      <c r="AY29" s="28">
        <f t="shared" si="4"/>
        <v>0.3165160795899441</v>
      </c>
      <c r="AZ29" s="30">
        <f t="shared" si="5"/>
        <v>2666</v>
      </c>
      <c r="BA29" s="28">
        <f t="shared" si="6"/>
        <v>1.4805106817790514E-2</v>
      </c>
    </row>
    <row r="30" spans="1:53" x14ac:dyDescent="0.2">
      <c r="A30" s="3">
        <v>24</v>
      </c>
      <c r="B30" s="2" t="s">
        <v>64</v>
      </c>
      <c r="C30" s="67">
        <v>153196</v>
      </c>
      <c r="D30" s="3">
        <v>261</v>
      </c>
      <c r="E30" s="3">
        <v>261</v>
      </c>
      <c r="F30" s="37">
        <f t="shared" si="7"/>
        <v>1</v>
      </c>
      <c r="G30" s="1">
        <v>4585</v>
      </c>
      <c r="H30" s="1">
        <v>16011</v>
      </c>
      <c r="I30" s="1">
        <v>24674</v>
      </c>
      <c r="J30" s="1">
        <v>978</v>
      </c>
      <c r="K30" s="1">
        <v>1773</v>
      </c>
      <c r="L30" s="1">
        <v>1612</v>
      </c>
      <c r="M30" s="1">
        <v>1954</v>
      </c>
      <c r="N30" s="1">
        <v>10497</v>
      </c>
      <c r="O30" s="2">
        <v>1608</v>
      </c>
      <c r="P30" s="1">
        <v>3578</v>
      </c>
      <c r="Q30" s="2">
        <v>381</v>
      </c>
      <c r="R30" s="1">
        <v>163</v>
      </c>
      <c r="S30" s="50"/>
      <c r="T30" s="1">
        <v>145</v>
      </c>
      <c r="U30" s="1">
        <v>3945</v>
      </c>
      <c r="V30" s="1">
        <f t="shared" si="0"/>
        <v>71904</v>
      </c>
      <c r="W30" s="68">
        <f t="shared" si="8"/>
        <v>0.4693595133032194</v>
      </c>
      <c r="X30" s="21">
        <f t="shared" si="9"/>
        <v>17947</v>
      </c>
      <c r="Y30" s="22" t="str">
        <f t="shared" si="10"/>
        <v>PRD</v>
      </c>
      <c r="Z30" s="36" t="str">
        <f t="shared" si="11"/>
        <v>ninguno</v>
      </c>
      <c r="AA30" s="9" t="str">
        <f t="shared" si="12"/>
        <v>PRD</v>
      </c>
      <c r="AB30" s="23">
        <f t="shared" si="13"/>
        <v>24674</v>
      </c>
      <c r="AC30" s="25">
        <f t="shared" si="1"/>
        <v>0.34315198041833556</v>
      </c>
      <c r="AD30" s="27">
        <f>RANK(G30,($G30,$I30,$J30,$L30,$M30,$N30,$O30,$P30,$Q30,$S30,$T30,$U30,$X30))</f>
        <v>4</v>
      </c>
      <c r="AE30" s="14"/>
      <c r="AF30" s="14">
        <f>RANK(I30,($G30,$I30,$J30,$L30,$M30,$N30,$O30,$P30,$Q30,$S30,$T30,$U30,$X30))</f>
        <v>1</v>
      </c>
      <c r="AG30" s="14">
        <f>RANK(J30,($G30,$I30,$J30,$L30,$M30,$N30,$O30,$P30,$Q30,$S30,$T30,$U30,$X30))</f>
        <v>10</v>
      </c>
      <c r="AH30" s="14"/>
      <c r="AI30" s="14">
        <f>RANK(L30,($G30,$I30,$J30,$L30,$M30,$N30,$O30,$P30,$Q30,$S30,$T30,$U30,$X30))</f>
        <v>8</v>
      </c>
      <c r="AJ30" s="14">
        <f>RANK(M30,($G30,$I30,$J30,$L30,$M30,$N30,$O30,$P30,$Q30,$S30,$T30,$U30,$X30))</f>
        <v>7</v>
      </c>
      <c r="AK30" s="14">
        <f>RANK(N30,($G30,$I30,$J30,$L30,$M30,$N30,$O30,$P30,$Q30,$S30,$T30,$U30,$X30))</f>
        <v>3</v>
      </c>
      <c r="AL30" s="14">
        <f>RANK(O30,($G30,$I30,$J30,$L30,$M30,$N30,$O30,$P30,$Q30,$S30,$T30,$U30,$X30))</f>
        <v>9</v>
      </c>
      <c r="AM30" s="14">
        <f>RANK(P30,($G30,$I30,$J30,$L30,$M30,$N30,$O30,$P30,$Q30,$S30,$T30,$U30,$X30))</f>
        <v>6</v>
      </c>
      <c r="AN30" s="14">
        <f>RANK(Q30,($G30,$I30,$J30,$L30,$M30,$N30,$O30,$P30,$Q30,$S30,$T30,$U30,$X30))</f>
        <v>11</v>
      </c>
      <c r="AO30" s="14"/>
      <c r="AP30" s="14">
        <f>RANK(T30,($G30,$I30,$J30,$L30,$M30,$N30,$O30,$P30,$Q30,$S30,$T30,$U30,$X30))</f>
        <v>12</v>
      </c>
      <c r="AQ30" s="14">
        <f>RANK(U30,($G30,$I30,$J30,$L30,$M30,$N30,$O30,$P30,$Q30,$S30,$T30,$U30,$X30))</f>
        <v>5</v>
      </c>
      <c r="AR30" s="14">
        <f>RANK(X30,($G30,$I30,$J30,$L30,$M30,$N30,$O30,$P30,$Q30,$S30,$T30,$U30,$X30))</f>
        <v>2</v>
      </c>
      <c r="AS30" s="22" t="str">
        <f t="shared" si="2"/>
        <v>otro</v>
      </c>
      <c r="AT30" s="15" t="str">
        <f t="shared" si="14"/>
        <v>PRI-PVEM</v>
      </c>
      <c r="AU30" s="9" t="str">
        <f t="shared" si="15"/>
        <v>PRI-PVEM</v>
      </c>
      <c r="AV30" s="23" t="str">
        <f t="shared" si="3"/>
        <v>otro</v>
      </c>
      <c r="AW30" s="23">
        <f t="shared" si="16"/>
        <v>17947</v>
      </c>
      <c r="AX30" s="23">
        <f t="shared" si="17"/>
        <v>17947</v>
      </c>
      <c r="AY30" s="28">
        <f t="shared" si="4"/>
        <v>0.24959668446817979</v>
      </c>
      <c r="AZ30" s="30">
        <f t="shared" si="5"/>
        <v>6727</v>
      </c>
      <c r="BA30" s="28">
        <f t="shared" si="6"/>
        <v>9.355529595015577E-2</v>
      </c>
    </row>
    <row r="31" spans="1:53" x14ac:dyDescent="0.2">
      <c r="A31" s="3">
        <v>25</v>
      </c>
      <c r="B31" s="2" t="s">
        <v>65</v>
      </c>
      <c r="C31" s="67">
        <v>169518</v>
      </c>
      <c r="D31" s="3">
        <v>299</v>
      </c>
      <c r="E31" s="3">
        <v>299</v>
      </c>
      <c r="F31" s="37">
        <f t="shared" si="7"/>
        <v>1</v>
      </c>
      <c r="G31" s="1">
        <v>2225</v>
      </c>
      <c r="H31" s="1">
        <v>17040</v>
      </c>
      <c r="I31" s="1">
        <v>46859</v>
      </c>
      <c r="J31" s="1">
        <v>836</v>
      </c>
      <c r="K31" s="1">
        <v>1680</v>
      </c>
      <c r="L31" s="1">
        <v>1040</v>
      </c>
      <c r="M31" s="1">
        <v>1451</v>
      </c>
      <c r="N31" s="1">
        <v>5734</v>
      </c>
      <c r="O31" s="1">
        <v>1291</v>
      </c>
      <c r="P31" s="1">
        <v>2340</v>
      </c>
      <c r="Q31" s="1">
        <v>350</v>
      </c>
      <c r="R31" s="1">
        <v>638</v>
      </c>
      <c r="S31" s="50"/>
      <c r="T31" s="1">
        <v>81</v>
      </c>
      <c r="U31" s="1">
        <v>3055</v>
      </c>
      <c r="V31" s="1">
        <f t="shared" si="0"/>
        <v>84620</v>
      </c>
      <c r="W31" s="68">
        <f t="shared" si="8"/>
        <v>0.49918002807961398</v>
      </c>
      <c r="X31" s="21">
        <f t="shared" si="9"/>
        <v>19358</v>
      </c>
      <c r="Y31" s="22" t="str">
        <f t="shared" si="10"/>
        <v>PRD</v>
      </c>
      <c r="Z31" s="36" t="str">
        <f t="shared" si="11"/>
        <v>ninguno</v>
      </c>
      <c r="AA31" s="9" t="str">
        <f t="shared" si="12"/>
        <v>PRD</v>
      </c>
      <c r="AB31" s="23">
        <f t="shared" si="13"/>
        <v>46859</v>
      </c>
      <c r="AC31" s="25">
        <f t="shared" si="1"/>
        <v>0.55375797683762706</v>
      </c>
      <c r="AD31" s="27">
        <f>RANK(G31,($G31,$I31,$J31,$L31,$M31,$N31,$O31,$P31,$Q31,$S31,$T31,$U31,$X31))</f>
        <v>6</v>
      </c>
      <c r="AE31" s="14"/>
      <c r="AF31" s="14">
        <f>RANK(I31,($G31,$I31,$J31,$L31,$M31,$N31,$O31,$P31,$Q31,$S31,$T31,$U31,$X31))</f>
        <v>1</v>
      </c>
      <c r="AG31" s="14">
        <f>RANK(J31,($G31,$I31,$J31,$L31,$M31,$N31,$O31,$P31,$Q31,$S31,$T31,$U31,$X31))</f>
        <v>10</v>
      </c>
      <c r="AH31" s="14"/>
      <c r="AI31" s="14">
        <f>RANK(L31,($G31,$I31,$J31,$L31,$M31,$N31,$O31,$P31,$Q31,$S31,$T31,$U31,$X31))</f>
        <v>9</v>
      </c>
      <c r="AJ31" s="14">
        <f>RANK(M31,($G31,$I31,$J31,$L31,$M31,$N31,$O31,$P31,$Q31,$S31,$T31,$U31,$X31))</f>
        <v>7</v>
      </c>
      <c r="AK31" s="14">
        <f>RANK(N31,($G31,$I31,$J31,$L31,$M31,$N31,$O31,$P31,$Q31,$S31,$T31,$U31,$X31))</f>
        <v>3</v>
      </c>
      <c r="AL31" s="14">
        <f>RANK(O31,($G31,$I31,$J31,$L31,$M31,$N31,$O31,$P31,$Q31,$S31,$T31,$U31,$X31))</f>
        <v>8</v>
      </c>
      <c r="AM31" s="14">
        <f>RANK(P31,($G31,$I31,$J31,$L31,$M31,$N31,$O31,$P31,$Q31,$S31,$T31,$U31,$X31))</f>
        <v>5</v>
      </c>
      <c r="AN31" s="14">
        <f>RANK(Q31,($G31,$I31,$J31,$L31,$M31,$N31,$O31,$P31,$Q31,$S31,$T31,$U31,$X31))</f>
        <v>11</v>
      </c>
      <c r="AO31" s="14"/>
      <c r="AP31" s="14">
        <f>RANK(T31,($G31,$I31,$J31,$L31,$M31,$N31,$O31,$P31,$Q31,$S31,$T31,$U31,$X31))</f>
        <v>12</v>
      </c>
      <c r="AQ31" s="14">
        <f>RANK(U31,($G31,$I31,$J31,$L31,$M31,$N31,$O31,$P31,$Q31,$S31,$T31,$U31,$X31))</f>
        <v>4</v>
      </c>
      <c r="AR31" s="14">
        <f>RANK(X31,($G31,$I31,$J31,$L31,$M31,$N31,$O31,$P31,$Q31,$S31,$T31,$U31,$X31))</f>
        <v>2</v>
      </c>
      <c r="AS31" s="22" t="str">
        <f t="shared" si="2"/>
        <v>otro</v>
      </c>
      <c r="AT31" s="15" t="str">
        <f t="shared" si="14"/>
        <v>PRI-PVEM</v>
      </c>
      <c r="AU31" s="9" t="str">
        <f t="shared" si="15"/>
        <v>PRI-PVEM</v>
      </c>
      <c r="AV31" s="23" t="str">
        <f t="shared" si="3"/>
        <v>otro</v>
      </c>
      <c r="AW31" s="23">
        <f t="shared" si="16"/>
        <v>19358</v>
      </c>
      <c r="AX31" s="23">
        <f t="shared" si="17"/>
        <v>19358</v>
      </c>
      <c r="AY31" s="28">
        <f t="shared" si="4"/>
        <v>0.22876388560623967</v>
      </c>
      <c r="AZ31" s="30">
        <f t="shared" si="5"/>
        <v>27501</v>
      </c>
      <c r="BA31" s="28">
        <f t="shared" si="6"/>
        <v>0.32499409123138739</v>
      </c>
    </row>
    <row r="32" spans="1:53" x14ac:dyDescent="0.2">
      <c r="A32" s="3">
        <v>26</v>
      </c>
      <c r="B32" s="2" t="s">
        <v>66</v>
      </c>
      <c r="C32" s="67">
        <v>150556</v>
      </c>
      <c r="D32" s="3">
        <v>273</v>
      </c>
      <c r="E32" s="3">
        <v>273</v>
      </c>
      <c r="F32" s="37">
        <f t="shared" si="7"/>
        <v>1</v>
      </c>
      <c r="G32" s="1">
        <v>3222</v>
      </c>
      <c r="H32" s="1">
        <v>17546</v>
      </c>
      <c r="I32" s="1">
        <v>31650</v>
      </c>
      <c r="J32" s="1">
        <v>911</v>
      </c>
      <c r="K32" s="1">
        <v>1730</v>
      </c>
      <c r="L32" s="1">
        <v>1208</v>
      </c>
      <c r="M32" s="1">
        <v>1531</v>
      </c>
      <c r="N32" s="1">
        <v>6726</v>
      </c>
      <c r="O32" s="1">
        <v>1375</v>
      </c>
      <c r="P32" s="1">
        <v>2321</v>
      </c>
      <c r="Q32" s="1">
        <v>250</v>
      </c>
      <c r="R32" s="1">
        <v>961</v>
      </c>
      <c r="S32" s="1">
        <v>789</v>
      </c>
      <c r="T32" s="1">
        <v>188</v>
      </c>
      <c r="U32" s="1">
        <v>3296</v>
      </c>
      <c r="V32" s="1">
        <f t="shared" si="0"/>
        <v>73704</v>
      </c>
      <c r="W32" s="68">
        <f t="shared" si="8"/>
        <v>0.48954541831610832</v>
      </c>
      <c r="X32" s="21">
        <f t="shared" si="9"/>
        <v>20237</v>
      </c>
      <c r="Y32" s="22" t="str">
        <f t="shared" si="10"/>
        <v>PRD</v>
      </c>
      <c r="Z32" s="36" t="str">
        <f t="shared" si="11"/>
        <v>ninguno</v>
      </c>
      <c r="AA32" s="9" t="str">
        <f t="shared" si="12"/>
        <v>PRD</v>
      </c>
      <c r="AB32" s="23">
        <f t="shared" si="13"/>
        <v>31650</v>
      </c>
      <c r="AC32" s="25">
        <f t="shared" si="1"/>
        <v>0.42942038423966133</v>
      </c>
      <c r="AD32" s="27">
        <f>RANK(G32,($G32,$I32,$J32,$L32,$M32,$N32,$O32,$P32,$Q32,$S32,$T32,$U32,$X32))</f>
        <v>5</v>
      </c>
      <c r="AE32" s="14"/>
      <c r="AF32" s="14">
        <f>RANK(I32,($G32,$I32,$J32,$L32,$M32,$N32,$O32,$P32,$Q32,$S32,$T32,$U32,$X32))</f>
        <v>1</v>
      </c>
      <c r="AG32" s="14">
        <f>RANK(J32,($G32,$I32,$J32,$L32,$M32,$N32,$O32,$P32,$Q32,$S32,$T32,$U32,$X32))</f>
        <v>10</v>
      </c>
      <c r="AH32" s="14"/>
      <c r="AI32" s="14">
        <f>RANK(L32,($G32,$I32,$J32,$L32,$M32,$N32,$O32,$P32,$Q32,$S32,$T32,$U32,$X32))</f>
        <v>9</v>
      </c>
      <c r="AJ32" s="14">
        <f>RANK(M32,($G32,$I32,$J32,$L32,$M32,$N32,$O32,$P32,$Q32,$S32,$T32,$U32,$X32))</f>
        <v>7</v>
      </c>
      <c r="AK32" s="14">
        <f>RANK(N32,($G32,$I32,$J32,$L32,$M32,$N32,$O32,$P32,$Q32,$S32,$T32,$U32,$X32))</f>
        <v>3</v>
      </c>
      <c r="AL32" s="14">
        <f>RANK(O32,($G32,$I32,$J32,$L32,$M32,$N32,$O32,$P32,$Q32,$S32,$T32,$U32,$X32))</f>
        <v>8</v>
      </c>
      <c r="AM32" s="14">
        <f>RANK(P32,($G32,$I32,$J32,$L32,$M32,$N32,$O32,$P32,$Q32,$S32,$T32,$U32,$X32))</f>
        <v>6</v>
      </c>
      <c r="AN32" s="14">
        <f>RANK(Q32,($G32,$I32,$J32,$L32,$M32,$N32,$O32,$P32,$Q32,$S32,$T32,$U32,$X32))</f>
        <v>12</v>
      </c>
      <c r="AO32" s="14">
        <f>RANK(S32,($G32,$I32,$J32,$L32,$M32,$N32,$O32,$P32,$Q32,$S32,$T32,$U32,$X32))</f>
        <v>11</v>
      </c>
      <c r="AP32" s="14">
        <f>RANK(T32,($G32,$I32,$J32,$L32,$M32,$N32,$O32,$P32,$Q32,$S32,$T32,$U32,$X32))</f>
        <v>13</v>
      </c>
      <c r="AQ32" s="14">
        <f>RANK(U32,($G32,$I32,$J32,$L32,$M32,$N32,$O32,$P32,$Q32,$S32,$T32,$U32,$X32))</f>
        <v>4</v>
      </c>
      <c r="AR32" s="14">
        <f>RANK(X32,($G32,$I32,$J32,$L32,$M32,$N32,$O32,$P32,$Q32,$S32,$T32,$U32,$X32))</f>
        <v>2</v>
      </c>
      <c r="AS32" s="22" t="str">
        <f t="shared" si="2"/>
        <v>otro</v>
      </c>
      <c r="AT32" s="15" t="str">
        <f t="shared" si="14"/>
        <v>PRI-PVEM</v>
      </c>
      <c r="AU32" s="9" t="str">
        <f t="shared" si="15"/>
        <v>PRI-PVEM</v>
      </c>
      <c r="AV32" s="23" t="str">
        <f t="shared" si="3"/>
        <v>otro</v>
      </c>
      <c r="AW32" s="23">
        <f t="shared" si="16"/>
        <v>20237</v>
      </c>
      <c r="AX32" s="23">
        <f t="shared" si="17"/>
        <v>20237</v>
      </c>
      <c r="AY32" s="28">
        <f t="shared" si="4"/>
        <v>0.27457125800499294</v>
      </c>
      <c r="AZ32" s="30">
        <f t="shared" si="5"/>
        <v>11413</v>
      </c>
      <c r="BA32" s="28">
        <f t="shared" si="6"/>
        <v>0.1548491262346684</v>
      </c>
    </row>
    <row r="33" spans="1:53" x14ac:dyDescent="0.2">
      <c r="A33" s="3">
        <v>27</v>
      </c>
      <c r="B33" s="2" t="s">
        <v>67</v>
      </c>
      <c r="C33" s="67">
        <v>501969</v>
      </c>
      <c r="D33" s="3">
        <v>779</v>
      </c>
      <c r="E33" s="3">
        <v>779</v>
      </c>
      <c r="F33" s="37">
        <f t="shared" si="7"/>
        <v>1</v>
      </c>
      <c r="G33" s="1">
        <v>11569</v>
      </c>
      <c r="H33" s="1">
        <v>61929</v>
      </c>
      <c r="I33" s="1">
        <v>51976</v>
      </c>
      <c r="J33" s="1">
        <v>4437</v>
      </c>
      <c r="K33" s="1">
        <v>6374</v>
      </c>
      <c r="L33" s="2">
        <v>32636</v>
      </c>
      <c r="M33" s="1">
        <v>6251</v>
      </c>
      <c r="N33" s="1">
        <v>36589</v>
      </c>
      <c r="O33" s="50"/>
      <c r="P33" s="2">
        <v>14484</v>
      </c>
      <c r="Q33" s="1">
        <v>2118</v>
      </c>
      <c r="R33" s="1">
        <v>1526</v>
      </c>
      <c r="S33" s="50"/>
      <c r="T33" s="1">
        <v>252</v>
      </c>
      <c r="U33" s="1">
        <v>10625</v>
      </c>
      <c r="V33" s="1">
        <f t="shared" si="0"/>
        <v>240766</v>
      </c>
      <c r="W33" s="68">
        <f t="shared" si="8"/>
        <v>0.47964316521538181</v>
      </c>
      <c r="X33" s="21">
        <f t="shared" si="9"/>
        <v>69829</v>
      </c>
      <c r="Y33" s="22" t="str">
        <f t="shared" si="10"/>
        <v>otro</v>
      </c>
      <c r="Z33" s="36" t="str">
        <f t="shared" si="11"/>
        <v>PRI-PVEM</v>
      </c>
      <c r="AA33" s="9" t="str">
        <f t="shared" si="12"/>
        <v>PRI-PVEM</v>
      </c>
      <c r="AB33" s="23">
        <f t="shared" si="13"/>
        <v>69829</v>
      </c>
      <c r="AC33" s="25">
        <f t="shared" si="1"/>
        <v>0.29002849239510564</v>
      </c>
      <c r="AD33" s="27">
        <f>RANK(G33,($G33,$I33,$J33,$L33,$M33,$N33,$P33,$Q33,$S33,$T33,$U33,$X33))</f>
        <v>6</v>
      </c>
      <c r="AE33" s="14"/>
      <c r="AF33" s="14">
        <f>RANK(I33,($G33,$I33,$J33,$L33,$M33,$N33,$P33,$Q33,$S33,$T33,$U33,$X33))</f>
        <v>2</v>
      </c>
      <c r="AG33" s="14">
        <f>RANK(J33,($G33,$I33,$J33,$L33,$M33,$N33,$P33,$Q33,$S33,$T33,$U33,$X33))</f>
        <v>9</v>
      </c>
      <c r="AH33" s="14"/>
      <c r="AI33" s="14">
        <f>RANK(L33,($G33,$I33,$J33,$L33,$M33,$N33,$P33,$Q33,$S33,$T33,$U33,$X33))</f>
        <v>4</v>
      </c>
      <c r="AJ33" s="14">
        <f>RANK(M33,($G33,$I33,$J33,$L33,$M33,$N33,$P33,$Q33,$S33,$T33,$U33,$X33))</f>
        <v>8</v>
      </c>
      <c r="AK33" s="14">
        <f>RANK(N33,($G33,$I33,$J33,$L33,$M33,$N33,$P33,$Q33,$S33,$T33,$U33,$X33))</f>
        <v>3</v>
      </c>
      <c r="AL33" s="14"/>
      <c r="AM33" s="14">
        <f>RANK(P33,($G33,$I33,$J33,$L33,$M33,$N33,$P33,$Q33,$S33,$T33,$U33,$X33))</f>
        <v>5</v>
      </c>
      <c r="AN33" s="14">
        <f>RANK(Q33,($G33,$I33,$J33,$L33,$M33,$N33,$P33,$Q33,$S33,$T33,$U33,$X33))</f>
        <v>10</v>
      </c>
      <c r="AO33" s="14"/>
      <c r="AP33" s="14">
        <f>RANK(T33,($G33,$I33,$J33,$L33,$M33,$N33,$P33,$Q33,$S33,$T33,$U33,$X33))</f>
        <v>11</v>
      </c>
      <c r="AQ33" s="14">
        <f>RANK(U33,($G33,$I33,$J33,$L33,$M33,$N33,$P33,$Q33,$S33,$T33,$U33,$X33))</f>
        <v>7</v>
      </c>
      <c r="AR33" s="14">
        <f>RANK(X33,($G33,$I33,$J33,$L33,$M33,$N33,$P33,$Q33,$S33,$T33,$U33,$X33))</f>
        <v>1</v>
      </c>
      <c r="AS33" s="22" t="str">
        <f t="shared" si="2"/>
        <v>PRD</v>
      </c>
      <c r="AT33" s="15" t="str">
        <f t="shared" si="14"/>
        <v>ninguno</v>
      </c>
      <c r="AU33" s="9" t="str">
        <f t="shared" si="15"/>
        <v>PRD</v>
      </c>
      <c r="AV33" s="23">
        <f t="shared" si="3"/>
        <v>51976</v>
      </c>
      <c r="AW33" s="23" t="str">
        <f t="shared" si="16"/>
        <v>ninguno</v>
      </c>
      <c r="AX33" s="23">
        <f t="shared" si="17"/>
        <v>51976</v>
      </c>
      <c r="AY33" s="28">
        <f t="shared" si="4"/>
        <v>0.21587765714428117</v>
      </c>
      <c r="AZ33" s="30">
        <f t="shared" si="5"/>
        <v>17853</v>
      </c>
      <c r="BA33" s="28">
        <f t="shared" si="6"/>
        <v>7.4150835250824471E-2</v>
      </c>
    </row>
    <row r="34" spans="1:53" x14ac:dyDescent="0.2">
      <c r="A34" s="3">
        <v>28</v>
      </c>
      <c r="B34" s="2" t="s">
        <v>68</v>
      </c>
      <c r="C34" s="67">
        <v>132999</v>
      </c>
      <c r="D34" s="3">
        <v>223</v>
      </c>
      <c r="E34" s="3">
        <v>223</v>
      </c>
      <c r="F34" s="37">
        <f t="shared" si="7"/>
        <v>1</v>
      </c>
      <c r="G34" s="1">
        <v>14261</v>
      </c>
      <c r="H34" s="1">
        <v>29863</v>
      </c>
      <c r="I34" s="1">
        <v>5227</v>
      </c>
      <c r="J34" s="1">
        <v>2210</v>
      </c>
      <c r="K34" s="1">
        <v>1767</v>
      </c>
      <c r="L34" s="1">
        <v>7648</v>
      </c>
      <c r="M34" s="1">
        <v>1400</v>
      </c>
      <c r="N34" s="1">
        <v>6195</v>
      </c>
      <c r="O34" s="1">
        <v>1407</v>
      </c>
      <c r="P34" s="2">
        <v>6842</v>
      </c>
      <c r="Q34" s="2">
        <v>1934</v>
      </c>
      <c r="R34" s="1">
        <v>210</v>
      </c>
      <c r="S34" s="50"/>
      <c r="T34" s="1">
        <v>43</v>
      </c>
      <c r="U34" s="1">
        <v>2856</v>
      </c>
      <c r="V34" s="1">
        <f t="shared" si="0"/>
        <v>81863</v>
      </c>
      <c r="W34" s="68">
        <f t="shared" si="8"/>
        <v>0.61551590613463258</v>
      </c>
      <c r="X34" s="21">
        <f t="shared" si="9"/>
        <v>31840</v>
      </c>
      <c r="Y34" s="22" t="str">
        <f t="shared" si="10"/>
        <v>otro</v>
      </c>
      <c r="Z34" s="36" t="str">
        <f t="shared" si="11"/>
        <v>PRI-PVEM</v>
      </c>
      <c r="AA34" s="9" t="str">
        <f t="shared" si="12"/>
        <v>PRI-PVEM</v>
      </c>
      <c r="AB34" s="23">
        <f t="shared" si="13"/>
        <v>31840</v>
      </c>
      <c r="AC34" s="25">
        <f t="shared" si="1"/>
        <v>0.38894250149640253</v>
      </c>
      <c r="AD34" s="27">
        <f>RANK(G34,($G34,$I34,$J34,$L34,$M34,$N34,$O34,$P34,$Q34,$S34,$T34,$U34,$X34))</f>
        <v>2</v>
      </c>
      <c r="AE34" s="14"/>
      <c r="AF34" s="14">
        <f>RANK(I34,($G34,$I34,$J34,$L34,$M34,$N34,$O34,$P34,$Q34,$S34,$T34,$U34,$X34))</f>
        <v>6</v>
      </c>
      <c r="AG34" s="14">
        <f>RANK(J34,($G34,$I34,$J34,$L34,$M34,$N34,$O34,$P34,$Q34,$S34,$T34,$U34,$X34))</f>
        <v>8</v>
      </c>
      <c r="AH34" s="14"/>
      <c r="AI34" s="14">
        <f>RANK(L34,($G34,$I34,$J34,$L34,$M34,$N34,$O34,$P34,$Q34,$S34,$T34,$U34,$X34))</f>
        <v>3</v>
      </c>
      <c r="AJ34" s="14">
        <f>RANK(M34,($G34,$I34,$J34,$L34,$M34,$N34,$O34,$P34,$Q34,$S34,$T34,$U34,$X34))</f>
        <v>11</v>
      </c>
      <c r="AK34" s="14">
        <f>RANK(N34,($G34,$I34,$J34,$L34,$M34,$N34,$O34,$P34,$Q34,$S34,$T34,$U34,$X34))</f>
        <v>5</v>
      </c>
      <c r="AL34" s="14">
        <f>RANK(O34,($G34,$I34,$J34,$L34,$M34,$N34,$O34,$P34,$Q34,$S34,$T34,$U34,$X34))</f>
        <v>10</v>
      </c>
      <c r="AM34" s="14">
        <f>RANK(P34,($G34,$I34,$J34,$L34,$M34,$N34,$O34,$P34,$Q34,$S34,$T34,$U34,$X34))</f>
        <v>4</v>
      </c>
      <c r="AN34" s="14">
        <f>RANK(Q34,($G34,$I34,$J34,$L34,$M34,$N34,$O34,$P34,$Q34,$S34,$T34,$U34,$X34))</f>
        <v>9</v>
      </c>
      <c r="AO34" s="14"/>
      <c r="AP34" s="14">
        <f>RANK(T34,($G34,$I34,$J34,$L34,$M34,$N34,$O34,$P34,$Q34,$S34,$T34,$U34,$X34))</f>
        <v>12</v>
      </c>
      <c r="AQ34" s="14">
        <f>RANK(U34,($G34,$I34,$J34,$L34,$M34,$N34,$O34,$P34,$Q34,$S34,$T34,$U34,$X34))</f>
        <v>7</v>
      </c>
      <c r="AR34" s="14">
        <f>RANK(X34,($G34,$I34,$J34,$L34,$M34,$N34,$O34,$P34,$Q34,$S34,$T34,$U34,$X34))</f>
        <v>1</v>
      </c>
      <c r="AS34" s="22" t="str">
        <f t="shared" si="2"/>
        <v>PAN</v>
      </c>
      <c r="AT34" s="15" t="str">
        <f t="shared" si="14"/>
        <v>ninguno</v>
      </c>
      <c r="AU34" s="9" t="str">
        <f t="shared" si="15"/>
        <v>PAN</v>
      </c>
      <c r="AV34" s="23">
        <f t="shared" si="3"/>
        <v>14261</v>
      </c>
      <c r="AW34" s="23" t="str">
        <f t="shared" si="16"/>
        <v>ninguno</v>
      </c>
      <c r="AX34" s="23">
        <f t="shared" si="17"/>
        <v>14261</v>
      </c>
      <c r="AY34" s="28">
        <f t="shared" si="4"/>
        <v>0.17420568510804638</v>
      </c>
      <c r="AZ34" s="30">
        <f t="shared" si="5"/>
        <v>17579</v>
      </c>
      <c r="BA34" s="28">
        <f t="shared" si="6"/>
        <v>0.21473681638835615</v>
      </c>
    </row>
    <row r="35" spans="1:53" x14ac:dyDescent="0.2">
      <c r="A35" s="3">
        <v>29</v>
      </c>
      <c r="B35" s="2" t="s">
        <v>69</v>
      </c>
      <c r="C35" s="67">
        <v>330219</v>
      </c>
      <c r="D35" s="3">
        <v>563</v>
      </c>
      <c r="E35" s="3">
        <v>563</v>
      </c>
      <c r="F35" s="37">
        <f t="shared" si="7"/>
        <v>1</v>
      </c>
      <c r="G35" s="1">
        <v>38723</v>
      </c>
      <c r="H35" s="1">
        <v>39387</v>
      </c>
      <c r="I35" s="1">
        <v>8600</v>
      </c>
      <c r="J35" s="1">
        <v>2324</v>
      </c>
      <c r="K35" s="1">
        <v>5353</v>
      </c>
      <c r="L35" s="1">
        <v>4403</v>
      </c>
      <c r="M35" s="1">
        <v>4679</v>
      </c>
      <c r="N35" s="1">
        <v>18831</v>
      </c>
      <c r="O35" s="2">
        <v>4143</v>
      </c>
      <c r="P35" s="1">
        <v>7664</v>
      </c>
      <c r="Q35" s="1">
        <v>719</v>
      </c>
      <c r="R35" s="1">
        <v>1244</v>
      </c>
      <c r="S35" s="50"/>
      <c r="T35" s="1">
        <v>219</v>
      </c>
      <c r="U35" s="1">
        <v>7334</v>
      </c>
      <c r="V35" s="1">
        <f t="shared" si="0"/>
        <v>143623</v>
      </c>
      <c r="W35" s="68">
        <f t="shared" si="8"/>
        <v>0.43493257504867983</v>
      </c>
      <c r="X35" s="21">
        <f t="shared" si="9"/>
        <v>45984</v>
      </c>
      <c r="Y35" s="22" t="str">
        <f t="shared" si="10"/>
        <v>otro</v>
      </c>
      <c r="Z35" s="36" t="str">
        <f t="shared" si="11"/>
        <v>PRI-PVEM</v>
      </c>
      <c r="AA35" s="9" t="str">
        <f t="shared" si="12"/>
        <v>PRI-PVEM</v>
      </c>
      <c r="AB35" s="23">
        <f t="shared" si="13"/>
        <v>45984</v>
      </c>
      <c r="AC35" s="25">
        <f t="shared" si="1"/>
        <v>0.3201715602654171</v>
      </c>
      <c r="AD35" s="27">
        <f>RANK(G35,($G35,$I35,$J35,$L35,$M35,$N35,$O35,$P35,$Q35,$S35,$T35,$U35,$X35))</f>
        <v>2</v>
      </c>
      <c r="AE35" s="14"/>
      <c r="AF35" s="14">
        <f>RANK(I35,($G35,$I35,$J35,$L35,$M35,$N35,$O35,$P35,$Q35,$S35,$T35,$U35,$X35))</f>
        <v>4</v>
      </c>
      <c r="AG35" s="14">
        <f>RANK(J35,($G35,$I35,$J35,$L35,$M35,$N35,$O35,$P35,$Q35,$S35,$T35,$U35,$X35))</f>
        <v>10</v>
      </c>
      <c r="AH35" s="14"/>
      <c r="AI35" s="14">
        <f>RANK(L35,($G35,$I35,$J35,$L35,$M35,$N35,$O35,$P35,$Q35,$S35,$T35,$U35,$X35))</f>
        <v>8</v>
      </c>
      <c r="AJ35" s="14">
        <f>RANK(M35,($G35,$I35,$J35,$L35,$M35,$N35,$O35,$P35,$Q35,$S35,$T35,$U35,$X35))</f>
        <v>7</v>
      </c>
      <c r="AK35" s="14">
        <f>RANK(N35,($G35,$I35,$J35,$L35,$M35,$N35,$O35,$P35,$Q35,$S35,$T35,$U35,$X35))</f>
        <v>3</v>
      </c>
      <c r="AL35" s="14">
        <f>RANK(O35,($G35,$I35,$J35,$L35,$M35,$N35,$O35,$P35,$Q35,$S35,$T35,$U35,$X35))</f>
        <v>9</v>
      </c>
      <c r="AM35" s="14">
        <f>RANK(P35,($G35,$I35,$J35,$L35,$M35,$N35,$O35,$P35,$Q35,$S35,$T35,$U35,$X35))</f>
        <v>5</v>
      </c>
      <c r="AN35" s="14">
        <f>RANK(Q35,($G35,$I35,$J35,$L35,$M35,$N35,$O35,$P35,$Q35,$S35,$T35,$U35,$X35))</f>
        <v>11</v>
      </c>
      <c r="AO35" s="14"/>
      <c r="AP35" s="14">
        <f>RANK(T35,($G35,$I35,$J35,$L35,$M35,$N35,$O35,$P35,$Q35,$S35,$T35,$U35,$X35))</f>
        <v>12</v>
      </c>
      <c r="AQ35" s="14">
        <f>RANK(U35,($G35,$I35,$J35,$L35,$M35,$N35,$O35,$P35,$Q35,$S35,$T35,$U35,$X35))</f>
        <v>6</v>
      </c>
      <c r="AR35" s="14">
        <f>RANK(X35,($G35,$I35,$J35,$L35,$M35,$N35,$O35,$P35,$Q35,$S35,$T35,$U35,$X35))</f>
        <v>1</v>
      </c>
      <c r="AS35" s="22" t="str">
        <f t="shared" si="2"/>
        <v>PAN</v>
      </c>
      <c r="AT35" s="15" t="str">
        <f t="shared" si="14"/>
        <v>ninguno</v>
      </c>
      <c r="AU35" s="9" t="str">
        <f t="shared" si="15"/>
        <v>PAN</v>
      </c>
      <c r="AV35" s="23">
        <f t="shared" si="3"/>
        <v>38723</v>
      </c>
      <c r="AW35" s="23" t="str">
        <f t="shared" si="16"/>
        <v>ninguno</v>
      </c>
      <c r="AX35" s="23">
        <f t="shared" si="17"/>
        <v>38723</v>
      </c>
      <c r="AY35" s="28">
        <f t="shared" si="4"/>
        <v>0.2696155908176267</v>
      </c>
      <c r="AZ35" s="30">
        <f t="shared" si="5"/>
        <v>7261</v>
      </c>
      <c r="BA35" s="28">
        <f t="shared" si="6"/>
        <v>5.0555969447790394E-2</v>
      </c>
    </row>
    <row r="36" spans="1:53" ht="15" x14ac:dyDescent="0.2">
      <c r="A36" s="3">
        <v>30</v>
      </c>
      <c r="B36" s="2" t="s">
        <v>86</v>
      </c>
      <c r="C36" s="67">
        <v>307376</v>
      </c>
      <c r="D36" s="3">
        <v>506</v>
      </c>
      <c r="E36" s="3">
        <v>505</v>
      </c>
      <c r="F36" s="64">
        <f t="shared" si="7"/>
        <v>0.99802371541501977</v>
      </c>
      <c r="G36" s="1">
        <v>51813</v>
      </c>
      <c r="H36" s="1">
        <v>34840</v>
      </c>
      <c r="I36" s="1">
        <v>6077</v>
      </c>
      <c r="J36" s="1">
        <v>1877</v>
      </c>
      <c r="K36" s="1">
        <v>4632</v>
      </c>
      <c r="L36" s="1">
        <v>5247</v>
      </c>
      <c r="M36" s="1">
        <v>3831</v>
      </c>
      <c r="N36" s="1">
        <v>14940</v>
      </c>
      <c r="O36" s="1">
        <v>3896</v>
      </c>
      <c r="P36" s="1">
        <v>6891</v>
      </c>
      <c r="Q36" s="1">
        <v>948</v>
      </c>
      <c r="R36" s="1">
        <v>1009</v>
      </c>
      <c r="S36" s="50"/>
      <c r="T36" s="1">
        <v>260</v>
      </c>
      <c r="U36" s="1">
        <v>7391</v>
      </c>
      <c r="V36" s="1">
        <f t="shared" si="0"/>
        <v>143652</v>
      </c>
      <c r="W36" s="68">
        <f t="shared" si="8"/>
        <v>0.46734943521940553</v>
      </c>
      <c r="X36" s="21">
        <f t="shared" si="9"/>
        <v>40481</v>
      </c>
      <c r="Y36" s="22" t="str">
        <f t="shared" si="10"/>
        <v>PAN</v>
      </c>
      <c r="Z36" s="36" t="str">
        <f t="shared" si="11"/>
        <v>ninguno</v>
      </c>
      <c r="AA36" s="9" t="str">
        <f t="shared" si="12"/>
        <v>PAN</v>
      </c>
      <c r="AB36" s="23">
        <f t="shared" si="13"/>
        <v>51813</v>
      </c>
      <c r="AC36" s="25">
        <f t="shared" si="1"/>
        <v>0.36068415337064574</v>
      </c>
      <c r="AD36" s="27">
        <f>RANK(G36,($G36,$I36,$J36,$L36,$M36,$N36,$O36,$P36,$Q36,$S36,$T36,$U36,$X36))</f>
        <v>1</v>
      </c>
      <c r="AE36" s="14"/>
      <c r="AF36" s="14">
        <f>RANK(I36,($G36,$I36,$J36,$L36,$M36,$N36,$O36,$P36,$Q36,$S36,$T36,$U36,$X36))</f>
        <v>6</v>
      </c>
      <c r="AG36" s="14">
        <f>RANK(J36,($G36,$I36,$J36,$L36,$M36,$N36,$O36,$P36,$Q36,$S36,$T36,$U36,$X36))</f>
        <v>10</v>
      </c>
      <c r="AH36" s="14"/>
      <c r="AI36" s="14">
        <f>RANK(L36,($G36,$I36,$J36,$L36,$M36,$N36,$O36,$P36,$Q36,$S36,$T36,$U36,$X36))</f>
        <v>7</v>
      </c>
      <c r="AJ36" s="14">
        <f>RANK(M36,($G36,$I36,$J36,$L36,$M36,$N36,$O36,$P36,$Q36,$S36,$T36,$U36,$X36))</f>
        <v>9</v>
      </c>
      <c r="AK36" s="14">
        <f>RANK(N36,($G36,$I36,$J36,$L36,$M36,$N36,$O36,$P36,$Q36,$S36,$T36,$U36,$X36))</f>
        <v>3</v>
      </c>
      <c r="AL36" s="14">
        <f>RANK(O36,($G36,$I36,$J36,$L36,$M36,$N36,$O36,$P36,$Q36,$S36,$T36,$U36,$X36))</f>
        <v>8</v>
      </c>
      <c r="AM36" s="14">
        <f>RANK(P36,($G36,$I36,$J36,$L36,$M36,$N36,$O36,$P36,$Q36,$S36,$T36,$U36,$X36))</f>
        <v>5</v>
      </c>
      <c r="AN36" s="14">
        <f>RANK(Q36,($G36,$I36,$J36,$L36,$M36,$N36,$O36,$P36,$Q36,$S36,$T36,$U36,$X36))</f>
        <v>11</v>
      </c>
      <c r="AO36" s="14"/>
      <c r="AP36" s="14">
        <f>RANK(T36,($G36,$I36,$J36,$L36,$M36,$N36,$O36,$P36,$Q36,$S36,$T36,$U36,$X36))</f>
        <v>12</v>
      </c>
      <c r="AQ36" s="14">
        <f>RANK(U36,($G36,$I36,$J36,$L36,$M36,$N36,$O36,$P36,$Q36,$S36,$T36,$U36,$X36))</f>
        <v>4</v>
      </c>
      <c r="AR36" s="14">
        <f>RANK(X36,($G36,$I36,$J36,$L36,$M36,$N36,$O36,$P36,$Q36,$S36,$T36,$U36,$X36))</f>
        <v>2</v>
      </c>
      <c r="AS36" s="22" t="str">
        <f t="shared" si="2"/>
        <v>otro</v>
      </c>
      <c r="AT36" s="15" t="str">
        <f t="shared" si="14"/>
        <v>PRI-PVEM</v>
      </c>
      <c r="AU36" s="9" t="str">
        <f t="shared" si="15"/>
        <v>PRI-PVEM</v>
      </c>
      <c r="AV36" s="23" t="str">
        <f t="shared" si="3"/>
        <v>otro</v>
      </c>
      <c r="AW36" s="23">
        <f t="shared" si="16"/>
        <v>40481</v>
      </c>
      <c r="AX36" s="23">
        <f t="shared" si="17"/>
        <v>40481</v>
      </c>
      <c r="AY36" s="28">
        <f t="shared" si="4"/>
        <v>0.28179906997466098</v>
      </c>
      <c r="AZ36" s="30">
        <f t="shared" si="5"/>
        <v>11332</v>
      </c>
      <c r="BA36" s="28">
        <f t="shared" si="6"/>
        <v>7.8885083395984767E-2</v>
      </c>
    </row>
    <row r="37" spans="1:53" x14ac:dyDescent="0.2">
      <c r="A37" s="3">
        <v>31</v>
      </c>
      <c r="B37" s="2" t="s">
        <v>70</v>
      </c>
      <c r="C37" s="67">
        <v>607224</v>
      </c>
      <c r="D37" s="3">
        <v>940</v>
      </c>
      <c r="E37" s="3">
        <v>940</v>
      </c>
      <c r="F37" s="37">
        <f t="shared" si="7"/>
        <v>1</v>
      </c>
      <c r="G37" s="1">
        <v>9873</v>
      </c>
      <c r="H37" s="1">
        <v>80349</v>
      </c>
      <c r="I37" s="1">
        <v>46441</v>
      </c>
      <c r="J37" s="1">
        <v>5804</v>
      </c>
      <c r="K37" s="1">
        <v>8633</v>
      </c>
      <c r="L37" s="1">
        <v>4692</v>
      </c>
      <c r="M37" s="1">
        <v>7014</v>
      </c>
      <c r="N37" s="1">
        <v>33711</v>
      </c>
      <c r="O37" s="1">
        <v>5674</v>
      </c>
      <c r="P37" s="1">
        <v>10300</v>
      </c>
      <c r="Q37" s="2">
        <v>1270</v>
      </c>
      <c r="R37" s="1">
        <v>2576</v>
      </c>
      <c r="S37" s="50"/>
      <c r="T37" s="1">
        <v>334</v>
      </c>
      <c r="U37" s="1">
        <v>9923</v>
      </c>
      <c r="V37" s="1">
        <f t="shared" si="0"/>
        <v>226594</v>
      </c>
      <c r="W37" s="68">
        <f t="shared" si="8"/>
        <v>0.37316377481785962</v>
      </c>
      <c r="X37" s="21">
        <f t="shared" si="9"/>
        <v>91558</v>
      </c>
      <c r="Y37" s="22" t="str">
        <f t="shared" si="10"/>
        <v>otro</v>
      </c>
      <c r="Z37" s="36" t="str">
        <f t="shared" si="11"/>
        <v>PRI-PVEM</v>
      </c>
      <c r="AA37" s="9" t="str">
        <f t="shared" si="12"/>
        <v>PRI-PVEM</v>
      </c>
      <c r="AB37" s="23">
        <f t="shared" si="13"/>
        <v>91558</v>
      </c>
      <c r="AC37" s="25">
        <f t="shared" si="1"/>
        <v>0.40406189042957891</v>
      </c>
      <c r="AD37" s="27">
        <f>RANK(G37,($G37,$I37,$J37,$L37,$M37,$N37,$O37,$P37,$Q37,$S37,$T37,$U37,$X37))</f>
        <v>6</v>
      </c>
      <c r="AE37" s="14"/>
      <c r="AF37" s="14">
        <f>RANK(I37,($G37,$I37,$J37,$L37,$M37,$N37,$O37,$P37,$Q37,$S37,$T37,$U37,$X37))</f>
        <v>2</v>
      </c>
      <c r="AG37" s="14">
        <f>RANK(J37,($G37,$I37,$J37,$L37,$M37,$N37,$O37,$P37,$Q37,$S37,$T37,$U37,$X37))</f>
        <v>8</v>
      </c>
      <c r="AH37" s="14"/>
      <c r="AI37" s="14">
        <f>RANK(L37,($G37,$I37,$J37,$L37,$M37,$N37,$O37,$P37,$Q37,$S37,$T37,$U37,$X37))</f>
        <v>10</v>
      </c>
      <c r="AJ37" s="14">
        <f>RANK(M37,($G37,$I37,$J37,$L37,$M37,$N37,$O37,$P37,$Q37,$S37,$T37,$U37,$X37))</f>
        <v>7</v>
      </c>
      <c r="AK37" s="14">
        <f>RANK(N37,($G37,$I37,$J37,$L37,$M37,$N37,$O37,$P37,$Q37,$S37,$T37,$U37,$X37))</f>
        <v>3</v>
      </c>
      <c r="AL37" s="14">
        <f>RANK(O37,($G37,$I37,$J37,$L37,$M37,$N37,$O37,$P37,$Q37,$S37,$T37,$U37,$X37))</f>
        <v>9</v>
      </c>
      <c r="AM37" s="14">
        <f>RANK(P37,($G37,$I37,$J37,$L37,$M37,$N37,$O37,$P37,$Q37,$S37,$T37,$U37,$X37))</f>
        <v>4</v>
      </c>
      <c r="AN37" s="14">
        <f>RANK(Q37,($G37,$I37,$J37,$L37,$M37,$N37,$O37,$P37,$Q37,$S37,$T37,$U37,$X37))</f>
        <v>11</v>
      </c>
      <c r="AO37" s="14"/>
      <c r="AP37" s="14">
        <f>RANK(T37,($G37,$I37,$J37,$L37,$M37,$N37,$O37,$P37,$Q37,$S37,$T37,$U37,$X37))</f>
        <v>12</v>
      </c>
      <c r="AQ37" s="14">
        <f>RANK(U37,($G37,$I37,$J37,$L37,$M37,$N37,$O37,$P37,$Q37,$S37,$T37,$U37,$X37))</f>
        <v>5</v>
      </c>
      <c r="AR37" s="14">
        <f>RANK(X37,($G37,$I37,$J37,$L37,$M37,$N37,$O37,$P37,$Q37,$S37,$T37,$U37,$X37))</f>
        <v>1</v>
      </c>
      <c r="AS37" s="22" t="str">
        <f t="shared" si="2"/>
        <v>PRD</v>
      </c>
      <c r="AT37" s="15" t="str">
        <f t="shared" si="14"/>
        <v>ninguno</v>
      </c>
      <c r="AU37" s="9" t="str">
        <f t="shared" si="15"/>
        <v>PRD</v>
      </c>
      <c r="AV37" s="23">
        <f t="shared" si="3"/>
        <v>46441</v>
      </c>
      <c r="AW37" s="23" t="str">
        <f t="shared" si="16"/>
        <v>ninguno</v>
      </c>
      <c r="AX37" s="23">
        <f t="shared" si="17"/>
        <v>46441</v>
      </c>
      <c r="AY37" s="28">
        <f t="shared" si="4"/>
        <v>0.20495247005657696</v>
      </c>
      <c r="AZ37" s="30">
        <f t="shared" si="5"/>
        <v>45117</v>
      </c>
      <c r="BA37" s="28">
        <f t="shared" si="6"/>
        <v>0.19910942037300194</v>
      </c>
    </row>
    <row r="38" spans="1:53" x14ac:dyDescent="0.2">
      <c r="A38" s="3">
        <v>32</v>
      </c>
      <c r="B38" s="2" t="s">
        <v>71</v>
      </c>
      <c r="C38" s="67">
        <v>187444</v>
      </c>
      <c r="D38" s="3">
        <v>326</v>
      </c>
      <c r="E38" s="3">
        <v>326</v>
      </c>
      <c r="F38" s="37">
        <f t="shared" si="7"/>
        <v>1</v>
      </c>
      <c r="G38" s="1">
        <v>2694</v>
      </c>
      <c r="H38" s="1">
        <v>18440</v>
      </c>
      <c r="I38" s="1">
        <v>43735</v>
      </c>
      <c r="J38" s="1">
        <v>1239</v>
      </c>
      <c r="K38" s="1">
        <v>2250</v>
      </c>
      <c r="L38" s="1">
        <v>1546</v>
      </c>
      <c r="M38" s="1">
        <v>1692</v>
      </c>
      <c r="N38" s="1">
        <v>7975</v>
      </c>
      <c r="O38" s="1">
        <v>1845</v>
      </c>
      <c r="P38" s="1">
        <v>2919</v>
      </c>
      <c r="Q38" s="1">
        <v>394</v>
      </c>
      <c r="R38" s="1">
        <v>704</v>
      </c>
      <c r="S38" s="50"/>
      <c r="T38" s="1">
        <v>119</v>
      </c>
      <c r="U38" s="1">
        <v>3657</v>
      </c>
      <c r="V38" s="1">
        <f t="shared" si="0"/>
        <v>89209</v>
      </c>
      <c r="W38" s="68">
        <f t="shared" si="8"/>
        <v>0.47592347581144234</v>
      </c>
      <c r="X38" s="21">
        <f t="shared" si="9"/>
        <v>21394</v>
      </c>
      <c r="Y38" s="22" t="str">
        <f t="shared" si="10"/>
        <v>PRD</v>
      </c>
      <c r="Z38" s="36" t="str">
        <f t="shared" si="11"/>
        <v>ninguno</v>
      </c>
      <c r="AA38" s="9" t="str">
        <f t="shared" si="12"/>
        <v>PRD</v>
      </c>
      <c r="AB38" s="23">
        <f t="shared" si="13"/>
        <v>43735</v>
      </c>
      <c r="AC38" s="25">
        <f t="shared" si="1"/>
        <v>0.49025322557141093</v>
      </c>
      <c r="AD38" s="27">
        <f>RANK(G38,($G38,$I38,$J38,$L38,$M38,$N38,$O38,$P38,$Q38,$S38,$T38,$U38,$X38))</f>
        <v>6</v>
      </c>
      <c r="AE38" s="14"/>
      <c r="AF38" s="14">
        <f>RANK(I38,($G38,$I38,$J38,$L38,$M38,$N38,$O38,$P38,$Q38,$S38,$T38,$U38,$X38))</f>
        <v>1</v>
      </c>
      <c r="AG38" s="14">
        <f>RANK(J38,($G38,$I38,$J38,$L38,$M38,$N38,$O38,$P38,$Q38,$S38,$T38,$U38,$X38))</f>
        <v>10</v>
      </c>
      <c r="AH38" s="14"/>
      <c r="AI38" s="14">
        <f>RANK(L38,($G38,$I38,$J38,$L38,$M38,$N38,$O38,$P38,$Q38,$S38,$T38,$U38,$X38))</f>
        <v>9</v>
      </c>
      <c r="AJ38" s="14">
        <f>RANK(M38,($G38,$I38,$J38,$L38,$M38,$N38,$O38,$P38,$Q38,$S38,$T38,$U38,$X38))</f>
        <v>8</v>
      </c>
      <c r="AK38" s="14">
        <f>RANK(N38,($G38,$I38,$J38,$L38,$M38,$N38,$O38,$P38,$Q38,$S38,$T38,$U38,$X38))</f>
        <v>3</v>
      </c>
      <c r="AL38" s="14">
        <f>RANK(O38,($G38,$I38,$J38,$L38,$M38,$N38,$O38,$P38,$Q38,$S38,$T38,$U38,$X38))</f>
        <v>7</v>
      </c>
      <c r="AM38" s="14">
        <f>RANK(P38,($G38,$I38,$J38,$L38,$M38,$N38,$O38,$P38,$Q38,$S38,$T38,$U38,$X38))</f>
        <v>5</v>
      </c>
      <c r="AN38" s="14">
        <f>RANK(Q38,($G38,$I38,$J38,$L38,$M38,$N38,$O38,$P38,$Q38,$S38,$T38,$U38,$X38))</f>
        <v>11</v>
      </c>
      <c r="AO38" s="14"/>
      <c r="AP38" s="14">
        <f>RANK(T38,($G38,$I38,$J38,$L38,$M38,$N38,$O38,$P38,$Q38,$S38,$T38,$U38,$X38))</f>
        <v>12</v>
      </c>
      <c r="AQ38" s="14">
        <f>RANK(U38,($G38,$I38,$J38,$L38,$M38,$N38,$O38,$P38,$Q38,$S38,$T38,$U38,$X38))</f>
        <v>4</v>
      </c>
      <c r="AR38" s="14">
        <f>RANK(X38,($G38,$I38,$J38,$L38,$M38,$N38,$O38,$P38,$Q38,$S38,$T38,$U38,$X38))</f>
        <v>2</v>
      </c>
      <c r="AS38" s="22" t="str">
        <f t="shared" si="2"/>
        <v>otro</v>
      </c>
      <c r="AT38" s="15" t="str">
        <f t="shared" si="14"/>
        <v>PRI-PVEM</v>
      </c>
      <c r="AU38" s="9" t="str">
        <f t="shared" si="15"/>
        <v>PRI-PVEM</v>
      </c>
      <c r="AV38" s="23" t="str">
        <f t="shared" si="3"/>
        <v>otro</v>
      </c>
      <c r="AW38" s="23">
        <f t="shared" si="16"/>
        <v>21394</v>
      </c>
      <c r="AX38" s="23">
        <f t="shared" si="17"/>
        <v>21394</v>
      </c>
      <c r="AY38" s="28">
        <f t="shared" si="4"/>
        <v>0.23981885235794595</v>
      </c>
      <c r="AZ38" s="30">
        <f t="shared" si="5"/>
        <v>22341</v>
      </c>
      <c r="BA38" s="28">
        <f t="shared" si="6"/>
        <v>0.25043437321346496</v>
      </c>
    </row>
    <row r="39" spans="1:53" x14ac:dyDescent="0.2">
      <c r="A39" s="3">
        <v>33</v>
      </c>
      <c r="B39" s="2" t="s">
        <v>72</v>
      </c>
      <c r="C39" s="67">
        <v>540169</v>
      </c>
      <c r="D39" s="3">
        <v>859</v>
      </c>
      <c r="E39" s="3">
        <v>859</v>
      </c>
      <c r="F39" s="37">
        <f t="shared" si="7"/>
        <v>1</v>
      </c>
      <c r="G39" s="1">
        <v>26859</v>
      </c>
      <c r="H39" s="1">
        <v>94438</v>
      </c>
      <c r="I39" s="1">
        <v>25980</v>
      </c>
      <c r="J39" s="1">
        <v>6417</v>
      </c>
      <c r="K39" s="1">
        <v>9673</v>
      </c>
      <c r="L39" s="2">
        <v>7379</v>
      </c>
      <c r="M39" s="1">
        <v>8693</v>
      </c>
      <c r="N39" s="1">
        <v>30553</v>
      </c>
      <c r="O39" s="1">
        <v>7657</v>
      </c>
      <c r="P39" s="2">
        <v>16162</v>
      </c>
      <c r="Q39" s="2">
        <v>1606</v>
      </c>
      <c r="R39" s="2">
        <v>2016</v>
      </c>
      <c r="S39" s="50"/>
      <c r="T39" s="2">
        <v>445</v>
      </c>
      <c r="U39" s="2">
        <v>12065</v>
      </c>
      <c r="V39" s="1">
        <f t="shared" si="0"/>
        <v>249943</v>
      </c>
      <c r="W39" s="68">
        <f t="shared" si="8"/>
        <v>0.46271259550251864</v>
      </c>
      <c r="X39" s="21">
        <f t="shared" si="9"/>
        <v>106127</v>
      </c>
      <c r="Y39" s="22" t="str">
        <f t="shared" si="10"/>
        <v>otro</v>
      </c>
      <c r="Z39" s="36" t="str">
        <f t="shared" si="11"/>
        <v>PRI-PVEM</v>
      </c>
      <c r="AA39" s="9" t="str">
        <f t="shared" si="12"/>
        <v>PRI-PVEM</v>
      </c>
      <c r="AB39" s="23">
        <f t="shared" si="13"/>
        <v>106127</v>
      </c>
      <c r="AC39" s="25">
        <f t="shared" si="1"/>
        <v>0.42460480989665644</v>
      </c>
      <c r="AD39" s="27">
        <f>RANK(G39,($G39,$I39,$J39,$L39,$M39,$N39,$O39,$P39,$Q39,$S39,$T39,$U39,$X39))</f>
        <v>3</v>
      </c>
      <c r="AE39" s="14"/>
      <c r="AF39" s="14">
        <f>RANK(I39,($G39,$I39,$J39,$L39,$M39,$N39,$O39,$P39,$Q39,$S39,$T39,$U39,$X39))</f>
        <v>4</v>
      </c>
      <c r="AG39" s="14">
        <f>RANK(J39,($G39,$I39,$J39,$L39,$M39,$N39,$O39,$P39,$Q39,$S39,$T39,$U39,$X39))</f>
        <v>10</v>
      </c>
      <c r="AH39" s="14"/>
      <c r="AI39" s="14">
        <f>RANK(L39,($G39,$I39,$J39,$L39,$M39,$N39,$O39,$P39,$Q39,$S39,$T39,$U39,$X39))</f>
        <v>9</v>
      </c>
      <c r="AJ39" s="14">
        <f>RANK(M39,($G39,$I39,$J39,$L39,$M39,$N39,$O39,$P39,$Q39,$S39,$T39,$U39,$X39))</f>
        <v>7</v>
      </c>
      <c r="AK39" s="14">
        <f>RANK(N39,($G39,$I39,$J39,$L39,$M39,$N39,$O39,$P39,$Q39,$S39,$T39,$U39,$X39))</f>
        <v>2</v>
      </c>
      <c r="AL39" s="14">
        <f>RANK(O39,($G39,$I39,$J39,$L39,$M39,$N39,$O39,$P39,$Q39,$S39,$T39,$U39,$X39))</f>
        <v>8</v>
      </c>
      <c r="AM39" s="14">
        <f>RANK(P39,($G39,$I39,$J39,$L39,$M39,$N39,$O39,$P39,$Q39,$S39,$T39,$U39,$X39))</f>
        <v>5</v>
      </c>
      <c r="AN39" s="14">
        <f>RANK(Q39,($G39,$I39,$J39,$L39,$M39,$N39,$O39,$P39,$Q39,$S39,$T39,$U39,$X39))</f>
        <v>11</v>
      </c>
      <c r="AO39" s="14"/>
      <c r="AP39" s="14">
        <f>RANK(T39,($G39,$I39,$J39,$L39,$M39,$N39,$O39,$P39,$Q39,$S39,$T39,$U39,$X39))</f>
        <v>12</v>
      </c>
      <c r="AQ39" s="14">
        <f>RANK(U39,($G39,$I39,$J39,$L39,$M39,$N39,$O39,$P39,$Q39,$S39,$T39,$U39,$X39))</f>
        <v>6</v>
      </c>
      <c r="AR39" s="14">
        <f>RANK(X39,($G39,$I39,$J39,$L39,$M39,$N39,$O39,$P39,$Q39,$S39,$T39,$U39,$X39))</f>
        <v>1</v>
      </c>
      <c r="AS39" s="22" t="str">
        <f t="shared" si="2"/>
        <v>MORENA</v>
      </c>
      <c r="AT39" s="15" t="str">
        <f t="shared" si="14"/>
        <v>ninguno</v>
      </c>
      <c r="AU39" s="9" t="str">
        <f t="shared" si="15"/>
        <v>MORENA</v>
      </c>
      <c r="AV39" s="23">
        <f t="shared" si="3"/>
        <v>30553</v>
      </c>
      <c r="AW39" s="23" t="str">
        <f t="shared" si="16"/>
        <v>ninguno</v>
      </c>
      <c r="AX39" s="23">
        <f t="shared" si="17"/>
        <v>30553</v>
      </c>
      <c r="AY39" s="28">
        <f t="shared" si="4"/>
        <v>0.12223987069051744</v>
      </c>
      <c r="AZ39" s="30">
        <f t="shared" si="5"/>
        <v>75574</v>
      </c>
      <c r="BA39" s="28">
        <f t="shared" si="6"/>
        <v>0.30236493920613899</v>
      </c>
    </row>
    <row r="40" spans="1:53" x14ac:dyDescent="0.2">
      <c r="A40" s="3">
        <v>34</v>
      </c>
      <c r="B40" s="2" t="s">
        <v>73</v>
      </c>
      <c r="C40" s="67">
        <v>98598</v>
      </c>
      <c r="D40" s="3">
        <v>178</v>
      </c>
      <c r="E40" s="3">
        <v>178</v>
      </c>
      <c r="F40" s="37">
        <f t="shared" si="7"/>
        <v>1</v>
      </c>
      <c r="G40" s="1">
        <v>11936</v>
      </c>
      <c r="H40" s="1">
        <v>31006</v>
      </c>
      <c r="I40" s="1">
        <v>10304</v>
      </c>
      <c r="J40" s="1">
        <v>3199</v>
      </c>
      <c r="K40" s="1">
        <v>753</v>
      </c>
      <c r="L40" s="1">
        <v>1867</v>
      </c>
      <c r="M40" s="1">
        <v>1100</v>
      </c>
      <c r="N40" s="1">
        <v>2154</v>
      </c>
      <c r="O40" s="50"/>
      <c r="P40" s="1">
        <v>959</v>
      </c>
      <c r="Q40" s="1">
        <v>447</v>
      </c>
      <c r="R40" s="1">
        <v>414</v>
      </c>
      <c r="S40" s="50"/>
      <c r="T40" s="1">
        <v>26</v>
      </c>
      <c r="U40" s="1">
        <v>2202</v>
      </c>
      <c r="V40" s="1">
        <f t="shared" si="0"/>
        <v>66367</v>
      </c>
      <c r="W40" s="68">
        <f t="shared" si="8"/>
        <v>0.67310695957321653</v>
      </c>
      <c r="X40" s="21">
        <f t="shared" si="9"/>
        <v>32173</v>
      </c>
      <c r="Y40" s="22" t="str">
        <f t="shared" si="10"/>
        <v>otro</v>
      </c>
      <c r="Z40" s="36" t="str">
        <f t="shared" si="11"/>
        <v>PRI-PVEM</v>
      </c>
      <c r="AA40" s="9" t="str">
        <f t="shared" si="12"/>
        <v>PRI-PVEM</v>
      </c>
      <c r="AB40" s="23">
        <f t="shared" si="13"/>
        <v>32173</v>
      </c>
      <c r="AC40" s="25">
        <f t="shared" si="1"/>
        <v>0.48477405939698948</v>
      </c>
      <c r="AD40" s="27">
        <f>RANK(G40,($G40,$I40,$J40,$L40,$M40,$N40,$P40,$Q40,$S40,$T40,$U40,$X40))</f>
        <v>2</v>
      </c>
      <c r="AE40" s="14"/>
      <c r="AF40" s="14">
        <f>RANK(I40,($G40,$I40,$J40,$L40,$M40,$N40,$P40,$Q40,$S40,$T40,$U40,$X40))</f>
        <v>3</v>
      </c>
      <c r="AG40" s="14">
        <f>RANK(J40,($G40,$I40,$J40,$L40,$M40,$N40,$P40,$Q40,$S40,$T40,$U40,$X40))</f>
        <v>4</v>
      </c>
      <c r="AH40" s="14"/>
      <c r="AI40" s="14">
        <f>RANK(L40,($G40,$I40,$J40,$L40,$M40,$N40,$P40,$Q40,$S40,$T40,$U40,$X40))</f>
        <v>7</v>
      </c>
      <c r="AJ40" s="14">
        <f>RANK(M40,($G40,$I40,$J40,$L40,$M40,$N40,$P40,$Q40,$S40,$T40,$U40,$X40))</f>
        <v>8</v>
      </c>
      <c r="AK40" s="14">
        <f>RANK(N40,($G40,$I40,$J40,$L40,$M40,$N40,$P40,$Q40,$S40,$T40,$U40,$X40))</f>
        <v>6</v>
      </c>
      <c r="AL40" s="14"/>
      <c r="AM40" s="14">
        <f>RANK(P40,($G40,$I40,$J40,$L40,$M40,$N40,$P40,$Q40,$S40,$T40,$U40,$X40))</f>
        <v>9</v>
      </c>
      <c r="AN40" s="14">
        <f>RANK(Q40,($G40,$I40,$J40,$L40,$M40,$N40,$P40,$Q40,$S40,$T40,$U40,$X40))</f>
        <v>10</v>
      </c>
      <c r="AO40" s="14"/>
      <c r="AP40" s="14">
        <f>RANK(T40,($G40,$I40,$J40,$L40,$M40,$N40,$P40,$Q40,$S40,$T40,$U40,$X40))</f>
        <v>11</v>
      </c>
      <c r="AQ40" s="14">
        <f>RANK(U40,($G40,$I40,$J40,$L40,$M40,$N40,$P40,$Q40,$S40,$T40,$U40,$X40))</f>
        <v>5</v>
      </c>
      <c r="AR40" s="14">
        <f>RANK(X40,($G40,$I40,$J40,$L40,$M40,$N40,$P40,$Q40,$S40,$T40,$U40,$X40))</f>
        <v>1</v>
      </c>
      <c r="AS40" s="22" t="str">
        <f t="shared" si="2"/>
        <v>PAN</v>
      </c>
      <c r="AT40" s="15" t="str">
        <f t="shared" si="14"/>
        <v>ninguno</v>
      </c>
      <c r="AU40" s="9" t="str">
        <f t="shared" si="15"/>
        <v>PAN</v>
      </c>
      <c r="AV40" s="23">
        <f t="shared" si="3"/>
        <v>11936</v>
      </c>
      <c r="AW40" s="23" t="str">
        <f t="shared" si="16"/>
        <v>ninguno</v>
      </c>
      <c r="AX40" s="23">
        <f t="shared" si="17"/>
        <v>11936</v>
      </c>
      <c r="AY40" s="28">
        <f t="shared" si="4"/>
        <v>0.17984841864179488</v>
      </c>
      <c r="AZ40" s="30">
        <f t="shared" si="5"/>
        <v>20237</v>
      </c>
      <c r="BA40" s="28">
        <f t="shared" si="6"/>
        <v>0.30492564075519457</v>
      </c>
    </row>
    <row r="41" spans="1:53" x14ac:dyDescent="0.2">
      <c r="A41" s="3">
        <v>35</v>
      </c>
      <c r="B41" s="2" t="s">
        <v>74</v>
      </c>
      <c r="C41" s="67">
        <v>183924</v>
      </c>
      <c r="D41" s="3">
        <v>294</v>
      </c>
      <c r="E41" s="3">
        <v>294</v>
      </c>
      <c r="F41" s="37">
        <f t="shared" si="7"/>
        <v>1</v>
      </c>
      <c r="G41" s="1">
        <v>22929</v>
      </c>
      <c r="H41" s="1">
        <v>35716</v>
      </c>
      <c r="I41" s="1">
        <v>3264</v>
      </c>
      <c r="J41" s="1">
        <v>10961</v>
      </c>
      <c r="K41" s="1">
        <v>2475</v>
      </c>
      <c r="L41" s="1">
        <v>3834</v>
      </c>
      <c r="M41" s="1">
        <v>5041</v>
      </c>
      <c r="N41" s="1">
        <v>8047</v>
      </c>
      <c r="O41" s="2">
        <v>3077</v>
      </c>
      <c r="P41" s="2">
        <v>5007</v>
      </c>
      <c r="Q41" s="2">
        <v>835</v>
      </c>
      <c r="R41" s="2">
        <v>348</v>
      </c>
      <c r="S41" s="50"/>
      <c r="T41" s="2">
        <v>190</v>
      </c>
      <c r="U41" s="2">
        <v>4827</v>
      </c>
      <c r="V41" s="1">
        <f t="shared" si="0"/>
        <v>106551</v>
      </c>
      <c r="W41" s="68">
        <f t="shared" si="8"/>
        <v>0.57932080642004302</v>
      </c>
      <c r="X41" s="21">
        <f t="shared" si="9"/>
        <v>38539</v>
      </c>
      <c r="Y41" s="22" t="str">
        <f t="shared" si="10"/>
        <v>otro</v>
      </c>
      <c r="Z41" s="36" t="str">
        <f t="shared" si="11"/>
        <v>PRI-PVEM</v>
      </c>
      <c r="AA41" s="9" t="str">
        <f t="shared" si="12"/>
        <v>PRI-PVEM</v>
      </c>
      <c r="AB41" s="23">
        <f t="shared" si="13"/>
        <v>38539</v>
      </c>
      <c r="AC41" s="25">
        <f t="shared" si="1"/>
        <v>0.36169533838255857</v>
      </c>
      <c r="AD41" s="27">
        <f>RANK(G41,($G41,$I41,$J41,$L41,$M41,$N41,$O41,$P41,$Q41,$S41,$T41,$U41,$X41))</f>
        <v>2</v>
      </c>
      <c r="AE41" s="14"/>
      <c r="AF41" s="14">
        <f>RANK(I41,($G41,$I41,$J41,$L41,$M41,$N41,$O41,$P41,$Q41,$S41,$T41,$U41,$X41))</f>
        <v>9</v>
      </c>
      <c r="AG41" s="14">
        <f>RANK(J41,($G41,$I41,$J41,$L41,$M41,$N41,$O41,$P41,$Q41,$S41,$T41,$U41,$X41))</f>
        <v>3</v>
      </c>
      <c r="AH41" s="14"/>
      <c r="AI41" s="14">
        <f>RANK(L41,($G41,$I41,$J41,$L41,$M41,$N41,$O41,$P41,$Q41,$S41,$T41,$U41,$X41))</f>
        <v>8</v>
      </c>
      <c r="AJ41" s="14">
        <f>RANK(M41,($G41,$I41,$J41,$L41,$M41,$N41,$O41,$P41,$Q41,$S41,$T41,$U41,$X41))</f>
        <v>5</v>
      </c>
      <c r="AK41" s="14">
        <f>RANK(N41,($G41,$I41,$J41,$L41,$M41,$N41,$O41,$P41,$Q41,$S41,$T41,$U41,$X41))</f>
        <v>4</v>
      </c>
      <c r="AL41" s="14">
        <f>RANK(O41,($G41,$I41,$J41,$L41,$M41,$N41,$O41,$P41,$Q41,$S41,$T41,$U41,$X41))</f>
        <v>10</v>
      </c>
      <c r="AM41" s="14">
        <f>RANK(P41,($G41,$I41,$J41,$L41,$M41,$N41,$O41,$P41,$Q41,$S41,$T41,$U41,$X41))</f>
        <v>6</v>
      </c>
      <c r="AN41" s="14">
        <f>RANK(Q41,($G41,$I41,$J41,$L41,$M41,$N41,$O41,$P41,$Q41,$S41,$T41,$U41,$X41))</f>
        <v>11</v>
      </c>
      <c r="AO41" s="14"/>
      <c r="AP41" s="14">
        <f>RANK(T41,($G41,$I41,$J41,$L41,$M41,$N41,$O41,$P41,$Q41,$S41,$T41,$U41,$X41))</f>
        <v>12</v>
      </c>
      <c r="AQ41" s="14">
        <f>RANK(U41,($G41,$I41,$J41,$L41,$M41,$N41,$O41,$P41,$Q41,$S41,$T41,$U41,$X41))</f>
        <v>7</v>
      </c>
      <c r="AR41" s="14">
        <f>RANK(X41,($G41,$I41,$J41,$L41,$M41,$N41,$O41,$P41,$Q41,$S41,$T41,$U41,$X41))</f>
        <v>1</v>
      </c>
      <c r="AS41" s="22" t="str">
        <f t="shared" si="2"/>
        <v>PAN</v>
      </c>
      <c r="AT41" s="15" t="str">
        <f t="shared" si="14"/>
        <v>ninguno</v>
      </c>
      <c r="AU41" s="9" t="str">
        <f t="shared" si="15"/>
        <v>PAN</v>
      </c>
      <c r="AV41" s="23">
        <f t="shared" si="3"/>
        <v>22929</v>
      </c>
      <c r="AW41" s="23" t="str">
        <f t="shared" si="16"/>
        <v>ninguno</v>
      </c>
      <c r="AX41" s="23">
        <f t="shared" si="17"/>
        <v>22929</v>
      </c>
      <c r="AY41" s="28">
        <f t="shared" si="4"/>
        <v>0.21519272461074979</v>
      </c>
      <c r="AZ41" s="30">
        <f t="shared" si="5"/>
        <v>15610</v>
      </c>
      <c r="BA41" s="28">
        <f t="shared" si="6"/>
        <v>0.14650261377180879</v>
      </c>
    </row>
    <row r="42" spans="1:53" x14ac:dyDescent="0.2">
      <c r="A42" s="3">
        <v>36</v>
      </c>
      <c r="B42" s="2" t="s">
        <v>75</v>
      </c>
      <c r="C42" s="67">
        <v>196492</v>
      </c>
      <c r="D42" s="3">
        <v>314</v>
      </c>
      <c r="E42" s="3">
        <v>314</v>
      </c>
      <c r="F42" s="37">
        <f t="shared" si="7"/>
        <v>1</v>
      </c>
      <c r="G42" s="1">
        <v>26427</v>
      </c>
      <c r="H42" s="1">
        <v>27359</v>
      </c>
      <c r="I42" s="1">
        <v>10488</v>
      </c>
      <c r="J42" s="1">
        <v>2092</v>
      </c>
      <c r="K42" s="1">
        <v>1984</v>
      </c>
      <c r="L42" s="1">
        <v>16507</v>
      </c>
      <c r="M42" s="1">
        <v>2886</v>
      </c>
      <c r="N42" s="1">
        <v>5462</v>
      </c>
      <c r="O42" s="1">
        <v>3166</v>
      </c>
      <c r="P42" s="1">
        <v>3690</v>
      </c>
      <c r="Q42" s="2">
        <v>1280</v>
      </c>
      <c r="R42" s="1">
        <v>540</v>
      </c>
      <c r="S42" s="50"/>
      <c r="T42" s="1">
        <v>94</v>
      </c>
      <c r="U42" s="1">
        <v>3287</v>
      </c>
      <c r="V42" s="1">
        <f t="shared" si="0"/>
        <v>105262</v>
      </c>
      <c r="W42" s="68">
        <f t="shared" si="8"/>
        <v>0.53570628829672451</v>
      </c>
      <c r="X42" s="21">
        <f t="shared" si="9"/>
        <v>29883</v>
      </c>
      <c r="Y42" s="22" t="str">
        <f t="shared" si="10"/>
        <v>otro</v>
      </c>
      <c r="Z42" s="36" t="str">
        <f t="shared" si="11"/>
        <v>PRI-PVEM</v>
      </c>
      <c r="AA42" s="9" t="str">
        <f t="shared" si="12"/>
        <v>PRI-PVEM</v>
      </c>
      <c r="AB42" s="23">
        <f t="shared" si="13"/>
        <v>29883</v>
      </c>
      <c r="AC42" s="25">
        <f t="shared" si="1"/>
        <v>0.28389162280785091</v>
      </c>
      <c r="AD42" s="27">
        <f>RANK(G42,($G42,$I42,$J42,$L42,$M42,$N42,$O42,$P42,$Q42,$S42,$T42,$U42,$X42))</f>
        <v>2</v>
      </c>
      <c r="AE42" s="14"/>
      <c r="AF42" s="14">
        <f>RANK(I42,($G42,$I42,$J42,$L42,$M42,$N42,$O42,$P42,$Q42,$S42,$T42,$U42,$X42))</f>
        <v>4</v>
      </c>
      <c r="AG42" s="14">
        <f>RANK(J42,($G42,$I42,$J42,$L42,$M42,$N42,$O42,$P42,$Q42,$S42,$T42,$U42,$X42))</f>
        <v>10</v>
      </c>
      <c r="AH42" s="14"/>
      <c r="AI42" s="14">
        <f>RANK(L42,($G42,$I42,$J42,$L42,$M42,$N42,$O42,$P42,$Q42,$S42,$T42,$U42,$X42))</f>
        <v>3</v>
      </c>
      <c r="AJ42" s="14">
        <f>RANK(M42,($G42,$I42,$J42,$L42,$M42,$N42,$O42,$P42,$Q42,$S42,$T42,$U42,$X42))</f>
        <v>9</v>
      </c>
      <c r="AK42" s="14">
        <f>RANK(N42,($G42,$I42,$J42,$L42,$M42,$N42,$O42,$P42,$Q42,$S42,$T42,$U42,$X42))</f>
        <v>5</v>
      </c>
      <c r="AL42" s="14">
        <f>RANK(O42,($G42,$I42,$J42,$L42,$M42,$N42,$O42,$P42,$Q42,$S42,$T42,$U42,$X42))</f>
        <v>8</v>
      </c>
      <c r="AM42" s="14">
        <f>RANK(P42,($G42,$I42,$J42,$L42,$M42,$N42,$O42,$P42,$Q42,$S42,$T42,$U42,$X42))</f>
        <v>6</v>
      </c>
      <c r="AN42" s="14">
        <f>RANK(Q42,($G42,$I42,$J42,$L42,$M42,$N42,$O42,$P42,$Q42,$S42,$T42,$U42,$X42))</f>
        <v>11</v>
      </c>
      <c r="AO42" s="14"/>
      <c r="AP42" s="14">
        <f>RANK(T42,($G42,$I42,$J42,$L42,$M42,$N42,$O42,$P42,$Q42,$S42,$T42,$U42,$X42))</f>
        <v>12</v>
      </c>
      <c r="AQ42" s="14">
        <f>RANK(U42,($G42,$I42,$J42,$L42,$M42,$N42,$O42,$P42,$Q42,$S42,$T42,$U42,$X42))</f>
        <v>7</v>
      </c>
      <c r="AR42" s="14">
        <f>RANK(X42,($G42,$I42,$J42,$L42,$M42,$N42,$O42,$P42,$Q42,$S42,$T42,$U42,$X42))</f>
        <v>1</v>
      </c>
      <c r="AS42" s="22" t="str">
        <f t="shared" si="2"/>
        <v>PAN</v>
      </c>
      <c r="AT42" s="15" t="str">
        <f t="shared" si="14"/>
        <v>ninguno</v>
      </c>
      <c r="AU42" s="9" t="str">
        <f t="shared" si="15"/>
        <v>PAN</v>
      </c>
      <c r="AV42" s="23">
        <f t="shared" si="3"/>
        <v>26427</v>
      </c>
      <c r="AW42" s="23" t="str">
        <f t="shared" si="16"/>
        <v>ninguno</v>
      </c>
      <c r="AX42" s="23">
        <f t="shared" si="17"/>
        <v>26427</v>
      </c>
      <c r="AY42" s="28">
        <f t="shared" si="4"/>
        <v>0.2510592616518782</v>
      </c>
      <c r="AZ42" s="30">
        <f t="shared" si="5"/>
        <v>3456</v>
      </c>
      <c r="BA42" s="28">
        <f t="shared" si="6"/>
        <v>3.2832361155972711E-2</v>
      </c>
    </row>
    <row r="43" spans="1:53" x14ac:dyDescent="0.2">
      <c r="A43" s="3">
        <v>37</v>
      </c>
      <c r="B43" s="2" t="s">
        <v>76</v>
      </c>
      <c r="C43" s="67">
        <v>294813</v>
      </c>
      <c r="D43" s="3">
        <v>492</v>
      </c>
      <c r="E43" s="3">
        <v>492</v>
      </c>
      <c r="F43" s="37">
        <f t="shared" si="7"/>
        <v>1</v>
      </c>
      <c r="G43" s="1">
        <v>24383</v>
      </c>
      <c r="H43" s="1">
        <v>35352</v>
      </c>
      <c r="I43" s="1">
        <v>15182</v>
      </c>
      <c r="J43" s="1">
        <v>3580</v>
      </c>
      <c r="K43" s="1">
        <v>4257</v>
      </c>
      <c r="L43" s="2">
        <v>3605</v>
      </c>
      <c r="M43" s="1">
        <v>3651</v>
      </c>
      <c r="N43" s="1">
        <v>15458</v>
      </c>
      <c r="O43" s="1">
        <v>4198</v>
      </c>
      <c r="P43" s="1">
        <v>7028</v>
      </c>
      <c r="Q43" s="2">
        <v>843</v>
      </c>
      <c r="R43" s="1">
        <v>1212</v>
      </c>
      <c r="S43" s="50"/>
      <c r="T43" s="1">
        <v>334</v>
      </c>
      <c r="U43" s="1">
        <v>6697</v>
      </c>
      <c r="V43" s="1">
        <f t="shared" si="0"/>
        <v>125780</v>
      </c>
      <c r="W43" s="68">
        <f t="shared" si="8"/>
        <v>0.42664332983959324</v>
      </c>
      <c r="X43" s="21">
        <f t="shared" si="9"/>
        <v>40821</v>
      </c>
      <c r="Y43" s="22" t="str">
        <f t="shared" si="10"/>
        <v>otro</v>
      </c>
      <c r="Z43" s="36" t="str">
        <f t="shared" si="11"/>
        <v>PRI-PVEM</v>
      </c>
      <c r="AA43" s="9" t="str">
        <f t="shared" si="12"/>
        <v>PRI-PVEM</v>
      </c>
      <c r="AB43" s="23">
        <f t="shared" si="13"/>
        <v>40821</v>
      </c>
      <c r="AC43" s="25">
        <f t="shared" si="1"/>
        <v>0.32454285259977739</v>
      </c>
      <c r="AD43" s="27">
        <f>RANK(G43,($G43,$I43,$J43,$L43,$M43,$N43,$O43,$P43,$Q43,$S43,$T43,$U43,$X43))</f>
        <v>2</v>
      </c>
      <c r="AE43" s="14"/>
      <c r="AF43" s="14">
        <f>RANK(I43,($G43,$I43,$J43,$L43,$M43,$N43,$O43,$P43,$Q43,$S43,$T43,$U43,$X43))</f>
        <v>4</v>
      </c>
      <c r="AG43" s="14">
        <f>RANK(J43,($G43,$I43,$J43,$L43,$M43,$N43,$O43,$P43,$Q43,$S43,$T43,$U43,$X43))</f>
        <v>10</v>
      </c>
      <c r="AH43" s="14"/>
      <c r="AI43" s="14">
        <f>RANK(L43,($G43,$I43,$J43,$L43,$M43,$N43,$O43,$P43,$Q43,$S43,$T43,$U43,$X43))</f>
        <v>9</v>
      </c>
      <c r="AJ43" s="14">
        <f>RANK(M43,($G43,$I43,$J43,$L43,$M43,$N43,$O43,$P43,$Q43,$S43,$T43,$U43,$X43))</f>
        <v>8</v>
      </c>
      <c r="AK43" s="14">
        <f>RANK(N43,($G43,$I43,$J43,$L43,$M43,$N43,$O43,$P43,$Q43,$S43,$T43,$U43,$X43))</f>
        <v>3</v>
      </c>
      <c r="AL43" s="14">
        <f>RANK(O43,($G43,$I43,$J43,$L43,$M43,$N43,$O43,$P43,$Q43,$S43,$T43,$U43,$X43))</f>
        <v>7</v>
      </c>
      <c r="AM43" s="14">
        <f>RANK(P43,($G43,$I43,$J43,$L43,$M43,$N43,$O43,$P43,$Q43,$S43,$T43,$U43,$X43))</f>
        <v>5</v>
      </c>
      <c r="AN43" s="14">
        <f>RANK(Q43,($G43,$I43,$J43,$L43,$M43,$N43,$O43,$P43,$Q43,$S43,$T43,$U43,$X43))</f>
        <v>11</v>
      </c>
      <c r="AO43" s="14"/>
      <c r="AP43" s="14">
        <f>RANK(T43,($G43,$I43,$J43,$L43,$M43,$N43,$O43,$P43,$Q43,$S43,$T43,$U43,$X43))</f>
        <v>12</v>
      </c>
      <c r="AQ43" s="14">
        <f>RANK(U43,($G43,$I43,$J43,$L43,$M43,$N43,$O43,$P43,$Q43,$S43,$T43,$U43,$X43))</f>
        <v>6</v>
      </c>
      <c r="AR43" s="14">
        <f>RANK(X43,($G43,$I43,$J43,$L43,$M43,$N43,$O43,$P43,$Q43,$S43,$T43,$U43,$X43))</f>
        <v>1</v>
      </c>
      <c r="AS43" s="22" t="str">
        <f t="shared" si="2"/>
        <v>PAN</v>
      </c>
      <c r="AT43" s="15" t="str">
        <f t="shared" si="14"/>
        <v>ninguno</v>
      </c>
      <c r="AU43" s="9" t="str">
        <f t="shared" si="15"/>
        <v>PAN</v>
      </c>
      <c r="AV43" s="23">
        <f t="shared" si="3"/>
        <v>24383</v>
      </c>
      <c r="AW43" s="23" t="str">
        <f t="shared" si="16"/>
        <v>ninguno</v>
      </c>
      <c r="AX43" s="23">
        <f t="shared" si="17"/>
        <v>24383</v>
      </c>
      <c r="AY43" s="28">
        <f t="shared" si="4"/>
        <v>0.1938543488630943</v>
      </c>
      <c r="AZ43" s="30">
        <f t="shared" si="5"/>
        <v>16438</v>
      </c>
      <c r="BA43" s="28">
        <f t="shared" si="6"/>
        <v>0.13068850373668309</v>
      </c>
    </row>
    <row r="44" spans="1:53" x14ac:dyDescent="0.2">
      <c r="A44" s="3">
        <v>38</v>
      </c>
      <c r="B44" s="2" t="s">
        <v>77</v>
      </c>
      <c r="C44" s="67">
        <v>555036</v>
      </c>
      <c r="D44" s="3">
        <v>886</v>
      </c>
      <c r="E44" s="3">
        <v>886</v>
      </c>
      <c r="F44" s="37">
        <f t="shared" si="7"/>
        <v>1</v>
      </c>
      <c r="G44" s="1">
        <v>30671</v>
      </c>
      <c r="H44" s="1">
        <v>64180</v>
      </c>
      <c r="I44" s="1">
        <v>40181</v>
      </c>
      <c r="J44" s="1">
        <v>7245</v>
      </c>
      <c r="K44" s="1">
        <v>10077</v>
      </c>
      <c r="L44" s="1">
        <v>15940</v>
      </c>
      <c r="M44" s="1">
        <v>8502</v>
      </c>
      <c r="N44" s="1">
        <v>32705</v>
      </c>
      <c r="O44" s="1">
        <v>8248</v>
      </c>
      <c r="P44" s="1">
        <v>17310</v>
      </c>
      <c r="Q44" s="1">
        <v>1694</v>
      </c>
      <c r="R44" s="1">
        <v>2725</v>
      </c>
      <c r="S44" s="50"/>
      <c r="T44" s="1">
        <v>522</v>
      </c>
      <c r="U44" s="1">
        <v>12059</v>
      </c>
      <c r="V44" s="1">
        <f t="shared" si="0"/>
        <v>252059</v>
      </c>
      <c r="W44" s="68">
        <f t="shared" si="8"/>
        <v>0.45413090322069199</v>
      </c>
      <c r="X44" s="21">
        <f t="shared" si="9"/>
        <v>76982</v>
      </c>
      <c r="Y44" s="22" t="str">
        <f t="shared" si="10"/>
        <v>otro</v>
      </c>
      <c r="Z44" s="36" t="str">
        <f t="shared" si="11"/>
        <v>PRI-PVEM</v>
      </c>
      <c r="AA44" s="9" t="str">
        <f t="shared" si="12"/>
        <v>PRI-PVEM</v>
      </c>
      <c r="AB44" s="23">
        <f t="shared" si="13"/>
        <v>76982</v>
      </c>
      <c r="AC44" s="25">
        <f t="shared" si="1"/>
        <v>0.30541262164810618</v>
      </c>
      <c r="AD44" s="27">
        <f>RANK(G44,($G44,$I44,$J44,$L44,$M44,$N44,$O44,$P44,$Q44,$S44,$T44,$U44,$X44))</f>
        <v>4</v>
      </c>
      <c r="AE44" s="14"/>
      <c r="AF44" s="14">
        <f>RANK(I44,($G44,$I44,$J44,$L44,$M44,$N44,$O44,$P44,$Q44,$S44,$T44,$U44,$X44))</f>
        <v>2</v>
      </c>
      <c r="AG44" s="14">
        <f>RANK(J44,($G44,$I44,$J44,$L44,$M44,$N44,$O44,$P44,$Q44,$S44,$T44,$U44,$X44))</f>
        <v>10</v>
      </c>
      <c r="AH44" s="14"/>
      <c r="AI44" s="14">
        <f>RANK(L44,($G44,$I44,$J44,$L44,$M44,$N44,$O44,$P44,$Q44,$S44,$T44,$U44,$X44))</f>
        <v>6</v>
      </c>
      <c r="AJ44" s="14">
        <f>RANK(M44,($G44,$I44,$J44,$L44,$M44,$N44,$O44,$P44,$Q44,$S44,$T44,$U44,$X44))</f>
        <v>8</v>
      </c>
      <c r="AK44" s="14">
        <f>RANK(N44,($G44,$I44,$J44,$L44,$M44,$N44,$O44,$P44,$Q44,$S44,$T44,$U44,$X44))</f>
        <v>3</v>
      </c>
      <c r="AL44" s="14">
        <f>RANK(O44,($G44,$I44,$J44,$L44,$M44,$N44,$O44,$P44,$Q44,$S44,$T44,$U44,$X44))</f>
        <v>9</v>
      </c>
      <c r="AM44" s="14">
        <f>RANK(P44,($G44,$I44,$J44,$L44,$M44,$N44,$O44,$P44,$Q44,$S44,$T44,$U44,$X44))</f>
        <v>5</v>
      </c>
      <c r="AN44" s="14">
        <f>RANK(Q44,($G44,$I44,$J44,$L44,$M44,$N44,$O44,$P44,$Q44,$S44,$T44,$U44,$X44))</f>
        <v>11</v>
      </c>
      <c r="AO44" s="14"/>
      <c r="AP44" s="14">
        <f>RANK(T44,($G44,$I44,$J44,$L44,$M44,$N44,$O44,$P44,$Q44,$S44,$T44,$U44,$X44))</f>
        <v>12</v>
      </c>
      <c r="AQ44" s="14">
        <f>RANK(U44,($G44,$I44,$J44,$L44,$M44,$N44,$O44,$P44,$Q44,$S44,$T44,$U44,$X44))</f>
        <v>7</v>
      </c>
      <c r="AR44" s="14">
        <f>RANK(X44,($G44,$I44,$J44,$L44,$M44,$N44,$O44,$P44,$Q44,$S44,$T44,$U44,$X44))</f>
        <v>1</v>
      </c>
      <c r="AS44" s="22" t="str">
        <f t="shared" si="2"/>
        <v>PRD</v>
      </c>
      <c r="AT44" s="15" t="str">
        <f t="shared" si="14"/>
        <v>ninguno</v>
      </c>
      <c r="AU44" s="9" t="str">
        <f t="shared" si="15"/>
        <v>PRD</v>
      </c>
      <c r="AV44" s="23">
        <f t="shared" si="3"/>
        <v>40181</v>
      </c>
      <c r="AW44" s="23" t="str">
        <f t="shared" si="16"/>
        <v>ninguno</v>
      </c>
      <c r="AX44" s="23">
        <f t="shared" si="17"/>
        <v>40181</v>
      </c>
      <c r="AY44" s="28">
        <f t="shared" si="4"/>
        <v>0.15941109026061359</v>
      </c>
      <c r="AZ44" s="30">
        <f t="shared" si="5"/>
        <v>36801</v>
      </c>
      <c r="BA44" s="28">
        <f t="shared" si="6"/>
        <v>0.14600153138749258</v>
      </c>
    </row>
    <row r="45" spans="1:53" x14ac:dyDescent="0.2">
      <c r="A45" s="3">
        <v>39</v>
      </c>
      <c r="B45" s="2" t="s">
        <v>78</v>
      </c>
      <c r="C45" s="67">
        <v>205586</v>
      </c>
      <c r="D45" s="3">
        <v>341</v>
      </c>
      <c r="E45" s="3">
        <v>341</v>
      </c>
      <c r="F45" s="37">
        <f t="shared" si="7"/>
        <v>1</v>
      </c>
      <c r="G45" s="1">
        <v>31330</v>
      </c>
      <c r="H45" s="1">
        <v>47848</v>
      </c>
      <c r="I45" s="1">
        <v>12978</v>
      </c>
      <c r="J45" s="1">
        <v>8337</v>
      </c>
      <c r="K45" s="1">
        <v>2113</v>
      </c>
      <c r="L45" s="1">
        <v>3096</v>
      </c>
      <c r="M45" s="1">
        <v>2804</v>
      </c>
      <c r="N45" s="1">
        <v>8494</v>
      </c>
      <c r="O45" s="1">
        <v>1746</v>
      </c>
      <c r="P45" s="1">
        <v>4817</v>
      </c>
      <c r="Q45" s="1">
        <v>416</v>
      </c>
      <c r="R45" s="1">
        <v>444</v>
      </c>
      <c r="S45" s="50"/>
      <c r="T45" s="1">
        <v>73</v>
      </c>
      <c r="U45" s="1">
        <v>3739</v>
      </c>
      <c r="V45" s="1">
        <f t="shared" si="0"/>
        <v>128235</v>
      </c>
      <c r="W45" s="68">
        <f t="shared" si="8"/>
        <v>0.62375356298580642</v>
      </c>
      <c r="X45" s="21">
        <f t="shared" si="9"/>
        <v>50405</v>
      </c>
      <c r="Y45" s="22" t="str">
        <f t="shared" si="10"/>
        <v>otro</v>
      </c>
      <c r="Z45" s="36" t="str">
        <f t="shared" si="11"/>
        <v>PRI-PVEM</v>
      </c>
      <c r="AA45" s="9" t="str">
        <f t="shared" si="12"/>
        <v>PRI-PVEM</v>
      </c>
      <c r="AB45" s="23">
        <f t="shared" si="13"/>
        <v>50405</v>
      </c>
      <c r="AC45" s="25">
        <f t="shared" si="1"/>
        <v>0.39306741529223693</v>
      </c>
      <c r="AD45" s="27">
        <f>RANK(G45,($G45,$I45,$J45,$L45,$M45,$N45,$O45,$P45,$Q45,$S45,$T45,$U45,$X45))</f>
        <v>2</v>
      </c>
      <c r="AE45" s="14"/>
      <c r="AF45" s="14">
        <f>RANK(I45,($G45,$I45,$J45,$L45,$M45,$N45,$O45,$P45,$Q45,$S45,$T45,$U45,$X45))</f>
        <v>3</v>
      </c>
      <c r="AG45" s="14">
        <f>RANK(J45,($G45,$I45,$J45,$L45,$M45,$N45,$O45,$P45,$Q45,$S45,$T45,$U45,$X45))</f>
        <v>5</v>
      </c>
      <c r="AH45" s="14"/>
      <c r="AI45" s="14">
        <f>RANK(L45,($G45,$I45,$J45,$L45,$M45,$N45,$O45,$P45,$Q45,$S45,$T45,$U45,$X45))</f>
        <v>8</v>
      </c>
      <c r="AJ45" s="14">
        <f>RANK(M45,($G45,$I45,$J45,$L45,$M45,$N45,$O45,$P45,$Q45,$S45,$T45,$U45,$X45))</f>
        <v>9</v>
      </c>
      <c r="AK45" s="14">
        <f>RANK(N45,($G45,$I45,$J45,$L45,$M45,$N45,$O45,$P45,$Q45,$S45,$T45,$U45,$X45))</f>
        <v>4</v>
      </c>
      <c r="AL45" s="14">
        <f>RANK(O45,($G45,$I45,$J45,$L45,$M45,$N45,$O45,$P45,$Q45,$S45,$T45,$U45,$X45))</f>
        <v>10</v>
      </c>
      <c r="AM45" s="14">
        <f>RANK(P45,($G45,$I45,$J45,$L45,$M45,$N45,$O45,$P45,$Q45,$S45,$T45,$U45,$X45))</f>
        <v>6</v>
      </c>
      <c r="AN45" s="14">
        <f>RANK(Q45,($G45,$I45,$J45,$L45,$M45,$N45,$O45,$P45,$Q45,$S45,$T45,$U45,$X45))</f>
        <v>11</v>
      </c>
      <c r="AO45" s="14"/>
      <c r="AP45" s="14">
        <f>RANK(T45,($G45,$I45,$J45,$L45,$M45,$N45,$O45,$P45,$Q45,$S45,$T45,$U45,$X45))</f>
        <v>12</v>
      </c>
      <c r="AQ45" s="14">
        <f>RANK(U45,($G45,$I45,$J45,$L45,$M45,$N45,$O45,$P45,$Q45,$S45,$T45,$U45,$X45))</f>
        <v>7</v>
      </c>
      <c r="AR45" s="14">
        <f>RANK(X45,($G45,$I45,$J45,$L45,$M45,$N45,$O45,$P45,$Q45,$S45,$T45,$U45,$X45))</f>
        <v>1</v>
      </c>
      <c r="AS45" s="22" t="str">
        <f t="shared" si="2"/>
        <v>PAN</v>
      </c>
      <c r="AT45" s="15" t="str">
        <f t="shared" si="14"/>
        <v>ninguno</v>
      </c>
      <c r="AU45" s="9" t="str">
        <f t="shared" si="15"/>
        <v>PAN</v>
      </c>
      <c r="AV45" s="23">
        <f t="shared" si="3"/>
        <v>31330</v>
      </c>
      <c r="AW45" s="23" t="str">
        <f t="shared" si="16"/>
        <v>ninguno</v>
      </c>
      <c r="AX45" s="23">
        <f t="shared" si="17"/>
        <v>31330</v>
      </c>
      <c r="AY45" s="28">
        <f t="shared" si="4"/>
        <v>0.24431707412172965</v>
      </c>
      <c r="AZ45" s="30">
        <f t="shared" si="5"/>
        <v>19075</v>
      </c>
      <c r="BA45" s="28">
        <f t="shared" si="6"/>
        <v>0.14875034117050728</v>
      </c>
    </row>
    <row r="46" spans="1:53" x14ac:dyDescent="0.2">
      <c r="A46" s="3">
        <v>40</v>
      </c>
      <c r="B46" s="2" t="s">
        <v>79</v>
      </c>
      <c r="C46" s="67">
        <v>434339</v>
      </c>
      <c r="D46" s="3">
        <v>725</v>
      </c>
      <c r="E46" s="3">
        <v>725</v>
      </c>
      <c r="F46" s="37">
        <f t="shared" si="7"/>
        <v>1</v>
      </c>
      <c r="G46" s="1">
        <v>12595</v>
      </c>
      <c r="H46" s="1">
        <v>70206</v>
      </c>
      <c r="I46" s="1">
        <v>52600</v>
      </c>
      <c r="J46" s="1">
        <v>2383</v>
      </c>
      <c r="K46" s="1">
        <v>5659</v>
      </c>
      <c r="L46" s="1">
        <v>3966</v>
      </c>
      <c r="M46" s="1">
        <v>4688</v>
      </c>
      <c r="N46" s="1">
        <v>21316</v>
      </c>
      <c r="O46" s="1">
        <v>6100</v>
      </c>
      <c r="P46" s="1">
        <v>14024</v>
      </c>
      <c r="Q46" s="1">
        <v>1122</v>
      </c>
      <c r="R46" s="1">
        <v>1305</v>
      </c>
      <c r="S46" s="50"/>
      <c r="T46" s="1">
        <v>263</v>
      </c>
      <c r="U46" s="1">
        <v>8577</v>
      </c>
      <c r="V46" s="1">
        <f t="shared" si="0"/>
        <v>204804</v>
      </c>
      <c r="W46" s="68">
        <f t="shared" si="8"/>
        <v>0.47153030236750554</v>
      </c>
      <c r="X46" s="21">
        <f t="shared" si="9"/>
        <v>77170</v>
      </c>
      <c r="Y46" s="22" t="str">
        <f t="shared" si="10"/>
        <v>otro</v>
      </c>
      <c r="Z46" s="36" t="str">
        <f t="shared" si="11"/>
        <v>PRI-PVEM</v>
      </c>
      <c r="AA46" s="9" t="str">
        <f t="shared" si="12"/>
        <v>PRI-PVEM</v>
      </c>
      <c r="AB46" s="23">
        <f t="shared" si="13"/>
        <v>77170</v>
      </c>
      <c r="AC46" s="25">
        <f t="shared" si="1"/>
        <v>0.37679928126403783</v>
      </c>
      <c r="AD46" s="27">
        <f>RANK(G46,($G46,$I46,$J46,$L46,$M46,$N46,$O46,$P46,$Q46,$S46,$T46,$U46,$X46))</f>
        <v>5</v>
      </c>
      <c r="AE46" s="14"/>
      <c r="AF46" s="14">
        <f>RANK(I46,($G46,$I46,$J46,$L46,$M46,$N46,$O46,$P46,$Q46,$S46,$T46,$U46,$X46))</f>
        <v>2</v>
      </c>
      <c r="AG46" s="14">
        <f>RANK(J46,($G46,$I46,$J46,$L46,$M46,$N46,$O46,$P46,$Q46,$S46,$T46,$U46,$X46))</f>
        <v>10</v>
      </c>
      <c r="AH46" s="14"/>
      <c r="AI46" s="14">
        <f>RANK(L46,($G46,$I46,$J46,$L46,$M46,$N46,$O46,$P46,$Q46,$S46,$T46,$U46,$X46))</f>
        <v>9</v>
      </c>
      <c r="AJ46" s="14">
        <f>RANK(M46,($G46,$I46,$J46,$L46,$M46,$N46,$O46,$P46,$Q46,$S46,$T46,$U46,$X46))</f>
        <v>8</v>
      </c>
      <c r="AK46" s="14">
        <f>RANK(N46,($G46,$I46,$J46,$L46,$M46,$N46,$O46,$P46,$Q46,$S46,$T46,$U46,$X46))</f>
        <v>3</v>
      </c>
      <c r="AL46" s="14">
        <f>RANK(O46,($G46,$I46,$J46,$L46,$M46,$N46,$O46,$P46,$Q46,$S46,$T46,$U46,$X46))</f>
        <v>7</v>
      </c>
      <c r="AM46" s="14">
        <f>RANK(P46,($G46,$I46,$J46,$L46,$M46,$N46,$O46,$P46,$Q46,$S46,$T46,$U46,$X46))</f>
        <v>4</v>
      </c>
      <c r="AN46" s="14">
        <f>RANK(Q46,($G46,$I46,$J46,$L46,$M46,$N46,$O46,$P46,$Q46,$S46,$T46,$U46,$X46))</f>
        <v>11</v>
      </c>
      <c r="AO46" s="14"/>
      <c r="AP46" s="14">
        <f>RANK(T46,($G46,$I46,$J46,$L46,$M46,$N46,$O46,$P46,$Q46,$S46,$T46,$U46,$X46))</f>
        <v>12</v>
      </c>
      <c r="AQ46" s="14">
        <f>RANK(U46,($G46,$I46,$J46,$L46,$M46,$N46,$O46,$P46,$Q46,$S46,$T46,$U46,$X46))</f>
        <v>6</v>
      </c>
      <c r="AR46" s="14">
        <f>RANK(X46,($G46,$I46,$J46,$L46,$M46,$N46,$O46,$P46,$Q46,$S46,$T46,$U46,$X46))</f>
        <v>1</v>
      </c>
      <c r="AS46" s="22" t="str">
        <f t="shared" si="2"/>
        <v>PRD</v>
      </c>
      <c r="AT46" s="15" t="str">
        <f t="shared" si="14"/>
        <v>ninguno</v>
      </c>
      <c r="AU46" s="9" t="str">
        <f t="shared" si="15"/>
        <v>PRD</v>
      </c>
      <c r="AV46" s="23">
        <f t="shared" si="3"/>
        <v>52600</v>
      </c>
      <c r="AW46" s="23" t="str">
        <f t="shared" si="16"/>
        <v>ninguno</v>
      </c>
      <c r="AX46" s="23">
        <f t="shared" si="17"/>
        <v>52600</v>
      </c>
      <c r="AY46" s="28">
        <f t="shared" si="4"/>
        <v>0.25683092127106893</v>
      </c>
      <c r="AZ46" s="30">
        <f t="shared" si="5"/>
        <v>24570</v>
      </c>
      <c r="BA46" s="28">
        <f t="shared" si="6"/>
        <v>0.1199683599929689</v>
      </c>
    </row>
    <row r="47" spans="1:53" x14ac:dyDescent="0.2">
      <c r="A47" s="3">
        <v>41</v>
      </c>
      <c r="B47" s="2" t="s">
        <v>80</v>
      </c>
      <c r="C47" s="67">
        <v>165752</v>
      </c>
      <c r="D47" s="3">
        <v>297</v>
      </c>
      <c r="E47" s="3">
        <v>297</v>
      </c>
      <c r="F47" s="37">
        <f t="shared" si="7"/>
        <v>1</v>
      </c>
      <c r="G47" s="2">
        <v>1893</v>
      </c>
      <c r="H47" s="2">
        <v>15858</v>
      </c>
      <c r="I47" s="2">
        <v>39856</v>
      </c>
      <c r="J47" s="2">
        <v>754</v>
      </c>
      <c r="K47" s="2">
        <v>2341</v>
      </c>
      <c r="L47" s="2">
        <v>1454</v>
      </c>
      <c r="M47" s="2">
        <v>1814</v>
      </c>
      <c r="N47" s="2">
        <v>6444</v>
      </c>
      <c r="O47" s="2">
        <v>1835</v>
      </c>
      <c r="P47" s="2">
        <v>2716</v>
      </c>
      <c r="Q47" s="2">
        <v>297</v>
      </c>
      <c r="R47" s="2">
        <v>675</v>
      </c>
      <c r="S47" s="50"/>
      <c r="T47" s="2">
        <v>110</v>
      </c>
      <c r="U47" s="2">
        <v>3192</v>
      </c>
      <c r="V47" s="1">
        <f t="shared" si="0"/>
        <v>79239</v>
      </c>
      <c r="W47" s="68">
        <f t="shared" si="8"/>
        <v>0.4780575799990347</v>
      </c>
      <c r="X47" s="21">
        <f t="shared" si="9"/>
        <v>18874</v>
      </c>
      <c r="Y47" s="22" t="str">
        <f t="shared" si="10"/>
        <v>PRD</v>
      </c>
      <c r="Z47" s="36" t="str">
        <f t="shared" si="11"/>
        <v>ninguno</v>
      </c>
      <c r="AA47" s="9" t="str">
        <f t="shared" si="12"/>
        <v>PRD</v>
      </c>
      <c r="AB47" s="23">
        <f t="shared" si="13"/>
        <v>39856</v>
      </c>
      <c r="AC47" s="25">
        <f t="shared" si="1"/>
        <v>0.50298464140133015</v>
      </c>
      <c r="AD47" s="27">
        <f>RANK(G47,($G47,$I47,$J47,$L47,$M47,$N47,$O47,$P47,$Q47,$S47,$T47,$U47,$X47))</f>
        <v>6</v>
      </c>
      <c r="AE47" s="14"/>
      <c r="AF47" s="14">
        <f>RANK(I47,($G47,$I47,$J47,$L47,$M47,$N47,$O47,$P47,$Q47,$S47,$T47,$U47,$X47))</f>
        <v>1</v>
      </c>
      <c r="AG47" s="14">
        <f>RANK(J47,($G47,$I47,$J47,$L47,$M47,$N47,$O47,$P47,$Q47,$S47,$T47,$U47,$X47))</f>
        <v>10</v>
      </c>
      <c r="AH47" s="14"/>
      <c r="AI47" s="14">
        <f>RANK(L47,($G47,$I47,$J47,$L47,$M47,$N47,$O47,$P47,$Q47,$S47,$T47,$U47,$X47))</f>
        <v>9</v>
      </c>
      <c r="AJ47" s="14">
        <f>RANK(M47,($G47,$I47,$J47,$L47,$M47,$N47,$O47,$P47,$Q47,$S47,$T47,$U47,$X47))</f>
        <v>8</v>
      </c>
      <c r="AK47" s="14">
        <f>RANK(N47,($G47,$I47,$J47,$L47,$M47,$N47,$O47,$P47,$Q47,$S47,$T47,$U47,$X47))</f>
        <v>3</v>
      </c>
      <c r="AL47" s="14">
        <f>RANK(O47,($G47,$I47,$J47,$L47,$M47,$N47,$O47,$P47,$Q47,$S47,$T47,$U47,$X47))</f>
        <v>7</v>
      </c>
      <c r="AM47" s="14">
        <f>RANK(P47,($G47,$I47,$J47,$L47,$M47,$N47,$O47,$P47,$Q47,$S47,$T47,$U47,$X47))</f>
        <v>5</v>
      </c>
      <c r="AN47" s="14">
        <f>RANK(Q47,($G47,$I47,$J47,$L47,$M47,$N47,$O47,$P47,$Q47,$S47,$T47,$U47,$X47))</f>
        <v>11</v>
      </c>
      <c r="AO47" s="14"/>
      <c r="AP47" s="14">
        <f>RANK(T47,($G47,$I47,$J47,$L47,$M47,$N47,$O47,$P47,$Q47,$S47,$T47,$U47,$X47))</f>
        <v>12</v>
      </c>
      <c r="AQ47" s="14">
        <f>RANK(U47,($G47,$I47,$J47,$L47,$M47,$N47,$O47,$P47,$Q47,$S47,$T47,$U47,$X47))</f>
        <v>4</v>
      </c>
      <c r="AR47" s="14">
        <f>RANK(X47,($G47,$I47,$J47,$L47,$M47,$N47,$O47,$P47,$Q47,$S47,$T47,$U47,$X47))</f>
        <v>2</v>
      </c>
      <c r="AS47" s="22" t="str">
        <f t="shared" si="2"/>
        <v>otro</v>
      </c>
      <c r="AT47" s="15" t="str">
        <f t="shared" si="14"/>
        <v>PRI-PVEM</v>
      </c>
      <c r="AU47" s="9" t="str">
        <f t="shared" si="15"/>
        <v>PRI-PVEM</v>
      </c>
      <c r="AV47" s="23" t="str">
        <f t="shared" si="3"/>
        <v>otro</v>
      </c>
      <c r="AW47" s="23">
        <f t="shared" si="16"/>
        <v>18874</v>
      </c>
      <c r="AX47" s="23">
        <f t="shared" si="17"/>
        <v>18874</v>
      </c>
      <c r="AY47" s="28">
        <f t="shared" si="4"/>
        <v>0.23819078988881737</v>
      </c>
      <c r="AZ47" s="30">
        <f t="shared" si="5"/>
        <v>20982</v>
      </c>
      <c r="BA47" s="28">
        <f t="shared" si="6"/>
        <v>0.26479385151251278</v>
      </c>
    </row>
    <row r="48" spans="1:53" x14ac:dyDescent="0.2">
      <c r="A48" s="3">
        <v>42</v>
      </c>
      <c r="B48" s="2" t="s">
        <v>81</v>
      </c>
      <c r="C48" s="67">
        <v>260354</v>
      </c>
      <c r="D48" s="3">
        <v>448</v>
      </c>
      <c r="E48" s="3">
        <v>448</v>
      </c>
      <c r="F48" s="37">
        <f t="shared" si="7"/>
        <v>1</v>
      </c>
      <c r="G48" s="1">
        <v>8288</v>
      </c>
      <c r="H48" s="1">
        <v>36696</v>
      </c>
      <c r="I48" s="1">
        <v>17301</v>
      </c>
      <c r="J48" s="1">
        <v>2769</v>
      </c>
      <c r="K48" s="1">
        <v>4269</v>
      </c>
      <c r="L48" s="2">
        <v>2742</v>
      </c>
      <c r="M48" s="1">
        <v>5208</v>
      </c>
      <c r="N48" s="1">
        <v>15744</v>
      </c>
      <c r="O48" s="1">
        <v>3284</v>
      </c>
      <c r="P48" s="2">
        <v>7111</v>
      </c>
      <c r="Q48" s="2">
        <v>599</v>
      </c>
      <c r="R48" s="1">
        <v>686</v>
      </c>
      <c r="S48" s="50"/>
      <c r="T48" s="1">
        <v>193</v>
      </c>
      <c r="U48" s="1">
        <v>6416</v>
      </c>
      <c r="V48" s="1">
        <f t="shared" si="0"/>
        <v>111306</v>
      </c>
      <c r="W48" s="68">
        <f t="shared" si="8"/>
        <v>0.4275179179117663</v>
      </c>
      <c r="X48" s="21">
        <f t="shared" si="9"/>
        <v>41651</v>
      </c>
      <c r="Y48" s="22" t="str">
        <f t="shared" si="10"/>
        <v>otro</v>
      </c>
      <c r="Z48" s="36" t="str">
        <f t="shared" si="11"/>
        <v>PRI-PVEM</v>
      </c>
      <c r="AA48" s="9" t="str">
        <f t="shared" si="12"/>
        <v>PRI-PVEM</v>
      </c>
      <c r="AB48" s="23">
        <f t="shared" si="13"/>
        <v>41651</v>
      </c>
      <c r="AC48" s="25">
        <f t="shared" si="1"/>
        <v>0.37420264855443552</v>
      </c>
      <c r="AD48" s="27">
        <f>RANK(G48,($G48,$I48,$J48,$L48,$M48,$N48,$O48,$P48,$Q48,$S48,$T48,$U48,$X48))</f>
        <v>4</v>
      </c>
      <c r="AE48" s="14"/>
      <c r="AF48" s="14">
        <f>RANK(I48,($G48,$I48,$J48,$L48,$M48,$N48,$O48,$P48,$Q48,$S48,$T48,$U48,$X48))</f>
        <v>2</v>
      </c>
      <c r="AG48" s="14">
        <f>RANK(J48,($G48,$I48,$J48,$L48,$M48,$N48,$O48,$P48,$Q48,$S48,$T48,$U48,$X48))</f>
        <v>9</v>
      </c>
      <c r="AH48" s="14"/>
      <c r="AI48" s="14">
        <f>RANK(L48,($G48,$I48,$J48,$L48,$M48,$N48,$O48,$P48,$Q48,$S48,$T48,$U48,$X48))</f>
        <v>10</v>
      </c>
      <c r="AJ48" s="14">
        <f>RANK(M48,($G48,$I48,$J48,$L48,$M48,$N48,$O48,$P48,$Q48,$S48,$T48,$U48,$X48))</f>
        <v>7</v>
      </c>
      <c r="AK48" s="14">
        <f>RANK(N48,($G48,$I48,$J48,$L48,$M48,$N48,$O48,$P48,$Q48,$S48,$T48,$U48,$X48))</f>
        <v>3</v>
      </c>
      <c r="AL48" s="14">
        <f>RANK(O48,($G48,$I48,$J48,$L48,$M48,$N48,$O48,$P48,$Q48,$S48,$T48,$U48,$X48))</f>
        <v>8</v>
      </c>
      <c r="AM48" s="14">
        <f>RANK(P48,($G48,$I48,$J48,$L48,$M48,$N48,$O48,$P48,$Q48,$S48,$T48,$U48,$X48))</f>
        <v>5</v>
      </c>
      <c r="AN48" s="14">
        <f>RANK(Q48,($G48,$I48,$J48,$L48,$M48,$N48,$O48,$P48,$Q48,$S48,$T48,$U48,$X48))</f>
        <v>11</v>
      </c>
      <c r="AO48" s="14"/>
      <c r="AP48" s="14">
        <f>RANK(T48,($G48,$I48,$J48,$L48,$M48,$N48,$O48,$P48,$Q48,$S48,$T48,$U48,$X48))</f>
        <v>12</v>
      </c>
      <c r="AQ48" s="14">
        <f>RANK(U48,($G48,$I48,$J48,$L48,$M48,$N48,$O48,$P48,$Q48,$S48,$T48,$U48,$X48))</f>
        <v>6</v>
      </c>
      <c r="AR48" s="14">
        <f>RANK(X48,($G48,$I48,$J48,$L48,$M48,$N48,$O48,$P48,$Q48,$S48,$T48,$U48,$X48))</f>
        <v>1</v>
      </c>
      <c r="AS48" s="22" t="str">
        <f t="shared" si="2"/>
        <v>PRD</v>
      </c>
      <c r="AT48" s="15" t="str">
        <f t="shared" si="14"/>
        <v>ninguno</v>
      </c>
      <c r="AU48" s="9" t="str">
        <f t="shared" si="15"/>
        <v>PRD</v>
      </c>
      <c r="AV48" s="23">
        <f t="shared" si="3"/>
        <v>17301</v>
      </c>
      <c r="AW48" s="23" t="str">
        <f t="shared" si="16"/>
        <v>ninguno</v>
      </c>
      <c r="AX48" s="23">
        <f t="shared" si="17"/>
        <v>17301</v>
      </c>
      <c r="AY48" s="28">
        <f t="shared" si="4"/>
        <v>0.15543636461646274</v>
      </c>
      <c r="AZ48" s="30">
        <f t="shared" si="5"/>
        <v>24350</v>
      </c>
      <c r="BA48" s="28">
        <f t="shared" si="6"/>
        <v>0.21876628393797279</v>
      </c>
    </row>
    <row r="49" spans="1:53" x14ac:dyDescent="0.2">
      <c r="A49" s="3">
        <v>43</v>
      </c>
      <c r="B49" s="2" t="s">
        <v>82</v>
      </c>
      <c r="C49" s="67">
        <v>385869</v>
      </c>
      <c r="D49" s="3">
        <v>645</v>
      </c>
      <c r="E49" s="3">
        <v>645</v>
      </c>
      <c r="F49" s="37">
        <f t="shared" si="7"/>
        <v>1</v>
      </c>
      <c r="G49" s="1">
        <v>52335</v>
      </c>
      <c r="H49" s="1">
        <v>45475</v>
      </c>
      <c r="I49" s="1">
        <v>9889</v>
      </c>
      <c r="J49" s="1">
        <v>6355</v>
      </c>
      <c r="K49" s="1">
        <v>5404</v>
      </c>
      <c r="L49" s="1">
        <v>7478</v>
      </c>
      <c r="M49" s="1">
        <v>7819</v>
      </c>
      <c r="N49" s="1">
        <v>24522</v>
      </c>
      <c r="O49" s="1">
        <v>7323</v>
      </c>
      <c r="P49" s="1">
        <v>14692</v>
      </c>
      <c r="Q49" s="1">
        <v>1599</v>
      </c>
      <c r="R49" s="2">
        <v>992</v>
      </c>
      <c r="S49" s="50"/>
      <c r="T49" s="2">
        <v>375</v>
      </c>
      <c r="U49" s="2">
        <v>9649</v>
      </c>
      <c r="V49" s="1">
        <f t="shared" si="0"/>
        <v>193907</v>
      </c>
      <c r="W49" s="68">
        <f t="shared" si="8"/>
        <v>0.50252028538182647</v>
      </c>
      <c r="X49" s="21">
        <f t="shared" si="9"/>
        <v>51871</v>
      </c>
      <c r="Y49" s="22" t="str">
        <f t="shared" si="10"/>
        <v>PAN</v>
      </c>
      <c r="Z49" s="36" t="str">
        <f t="shared" si="11"/>
        <v>ninguno</v>
      </c>
      <c r="AA49" s="9" t="str">
        <f t="shared" si="12"/>
        <v>PAN</v>
      </c>
      <c r="AB49" s="23">
        <f t="shared" si="13"/>
        <v>52335</v>
      </c>
      <c r="AC49" s="25">
        <f t="shared" si="1"/>
        <v>0.26989742505427861</v>
      </c>
      <c r="AD49" s="27">
        <f>RANK(G49,($G49,$I49,$J49,$L49,$M49,$N49,$O49,$P49,$Q49,$S49,$T49,$U49,$X49))</f>
        <v>1</v>
      </c>
      <c r="AE49" s="14"/>
      <c r="AF49" s="14">
        <f>RANK(I49,($G49,$I49,$J49,$L49,$M49,$N49,$O49,$P49,$Q49,$S49,$T49,$U49,$X49))</f>
        <v>5</v>
      </c>
      <c r="AG49" s="14">
        <f>RANK(J49,($G49,$I49,$J49,$L49,$M49,$N49,$O49,$P49,$Q49,$S49,$T49,$U49,$X49))</f>
        <v>10</v>
      </c>
      <c r="AH49" s="14"/>
      <c r="AI49" s="14">
        <f>RANK(L49,($G49,$I49,$J49,$L49,$M49,$N49,$O49,$P49,$Q49,$S49,$T49,$U49,$X49))</f>
        <v>8</v>
      </c>
      <c r="AJ49" s="14">
        <f>RANK(M49,($G49,$I49,$J49,$L49,$M49,$N49,$O49,$P49,$Q49,$S49,$T49,$U49,$X49))</f>
        <v>7</v>
      </c>
      <c r="AK49" s="14">
        <f>RANK(N49,($G49,$I49,$J49,$L49,$M49,$N49,$O49,$P49,$Q49,$S49,$T49,$U49,$X49))</f>
        <v>3</v>
      </c>
      <c r="AL49" s="14">
        <f>RANK(O49,($G49,$I49,$J49,$L49,$M49,$N49,$O49,$P49,$Q49,$S49,$T49,$U49,$X49))</f>
        <v>9</v>
      </c>
      <c r="AM49" s="14">
        <f>RANK(P49,($G49,$I49,$J49,$L49,$M49,$N49,$O49,$P49,$Q49,$S49,$T49,$U49,$X49))</f>
        <v>4</v>
      </c>
      <c r="AN49" s="14">
        <f>RANK(Q49,($G49,$I49,$J49,$L49,$M49,$N49,$O49,$P49,$Q49,$S49,$T49,$U49,$X49))</f>
        <v>11</v>
      </c>
      <c r="AO49" s="14"/>
      <c r="AP49" s="14">
        <f>RANK(T49,($G49,$I49,$J49,$L49,$M49,$N49,$O49,$P49,$Q49,$S49,$T49,$U49,$X49))</f>
        <v>12</v>
      </c>
      <c r="AQ49" s="14">
        <f>RANK(U49,($G49,$I49,$J49,$L49,$M49,$N49,$O49,$P49,$Q49,$S49,$T49,$U49,$X49))</f>
        <v>6</v>
      </c>
      <c r="AR49" s="14">
        <f>RANK(X49,($G49,$I49,$J49,$L49,$M49,$N49,$O49,$P49,$Q49,$S49,$T49,$U49,$X49))</f>
        <v>2</v>
      </c>
      <c r="AS49" s="22" t="str">
        <f t="shared" si="2"/>
        <v>otro</v>
      </c>
      <c r="AT49" s="15" t="str">
        <f t="shared" si="14"/>
        <v>PRI-PVEM</v>
      </c>
      <c r="AU49" s="9" t="str">
        <f t="shared" si="15"/>
        <v>PRI-PVEM</v>
      </c>
      <c r="AV49" s="23" t="str">
        <f t="shared" si="3"/>
        <v>otro</v>
      </c>
      <c r="AW49" s="23">
        <f t="shared" si="16"/>
        <v>51871</v>
      </c>
      <c r="AX49" s="23">
        <f t="shared" si="17"/>
        <v>51871</v>
      </c>
      <c r="AY49" s="28">
        <f t="shared" si="4"/>
        <v>0.26750452536525243</v>
      </c>
      <c r="AZ49" s="30">
        <f t="shared" si="5"/>
        <v>464</v>
      </c>
      <c r="BA49" s="28">
        <f t="shared" si="6"/>
        <v>2.3928996890261733E-3</v>
      </c>
    </row>
    <row r="50" spans="1:53" ht="15" x14ac:dyDescent="0.2">
      <c r="A50" s="3">
        <v>44</v>
      </c>
      <c r="B50" s="2" t="s">
        <v>87</v>
      </c>
      <c r="C50" s="67">
        <v>281868</v>
      </c>
      <c r="D50" s="3">
        <v>441</v>
      </c>
      <c r="E50" s="3">
        <v>440</v>
      </c>
      <c r="F50" s="65">
        <f t="shared" si="7"/>
        <v>0.99773242630385484</v>
      </c>
      <c r="G50" s="1">
        <v>34667</v>
      </c>
      <c r="H50" s="1">
        <v>44603</v>
      </c>
      <c r="I50" s="1">
        <v>7896</v>
      </c>
      <c r="J50" s="1">
        <v>2359</v>
      </c>
      <c r="K50" s="1">
        <v>3906</v>
      </c>
      <c r="L50" s="1">
        <v>5848</v>
      </c>
      <c r="M50" s="1">
        <v>7059</v>
      </c>
      <c r="N50" s="1">
        <v>14203</v>
      </c>
      <c r="O50" s="1">
        <v>4490</v>
      </c>
      <c r="P50" s="2">
        <v>5288</v>
      </c>
      <c r="Q50" s="2">
        <v>732</v>
      </c>
      <c r="R50" s="1">
        <v>722</v>
      </c>
      <c r="S50" s="50"/>
      <c r="T50" s="1">
        <v>126</v>
      </c>
      <c r="U50" s="1">
        <v>4725</v>
      </c>
      <c r="V50" s="1">
        <f t="shared" si="0"/>
        <v>136624</v>
      </c>
      <c r="W50" s="68">
        <f t="shared" si="8"/>
        <v>0.48470915463976044</v>
      </c>
      <c r="X50" s="21">
        <f t="shared" si="9"/>
        <v>49231</v>
      </c>
      <c r="Y50" s="22" t="str">
        <f t="shared" si="10"/>
        <v>otro</v>
      </c>
      <c r="Z50" s="36" t="str">
        <f t="shared" si="11"/>
        <v>PRI-PVEM</v>
      </c>
      <c r="AA50" s="9" t="str">
        <f t="shared" si="12"/>
        <v>PRI-PVEM</v>
      </c>
      <c r="AB50" s="23">
        <f t="shared" si="13"/>
        <v>49231</v>
      </c>
      <c r="AC50" s="25">
        <f t="shared" si="1"/>
        <v>0.36033932544794472</v>
      </c>
      <c r="AD50" s="27">
        <f>RANK(G50,($G50,$I50,$J50,$L50,$M50,$N50,$O50,$P50,$Q50,$S50,$T50,$U50,$X50))</f>
        <v>2</v>
      </c>
      <c r="AE50" s="14"/>
      <c r="AF50" s="14">
        <f>RANK(I50,($G50,$I50,$J50,$L50,$M50,$N50,$O50,$P50,$Q50,$S50,$T50,$U50,$X50))</f>
        <v>4</v>
      </c>
      <c r="AG50" s="14">
        <f>RANK(J50,($G50,$I50,$J50,$L50,$M50,$N50,$O50,$P50,$Q50,$S50,$T50,$U50,$X50))</f>
        <v>10</v>
      </c>
      <c r="AH50" s="14"/>
      <c r="AI50" s="14">
        <f>RANK(L50,($G50,$I50,$J50,$L50,$M50,$N50,$O50,$P50,$Q50,$S50,$T50,$U50,$X50))</f>
        <v>6</v>
      </c>
      <c r="AJ50" s="14">
        <f>RANK(M50,($G50,$I50,$J50,$L50,$M50,$N50,$O50,$P50,$Q50,$S50,$T50,$U50,$X50))</f>
        <v>5</v>
      </c>
      <c r="AK50" s="14">
        <f>RANK(N50,($G50,$I50,$J50,$L50,$M50,$N50,$O50,$P50,$Q50,$S50,$T50,$U50,$X50))</f>
        <v>3</v>
      </c>
      <c r="AL50" s="14">
        <f>RANK(O50,($G50,$I50,$J50,$L50,$M50,$N50,$O50,$P50,$Q50,$S50,$T50,$U50,$X50))</f>
        <v>9</v>
      </c>
      <c r="AM50" s="14">
        <f>RANK(P50,($G50,$I50,$J50,$L50,$M50,$N50,$O50,$P50,$Q50,$S50,$T50,$U50,$X50))</f>
        <v>7</v>
      </c>
      <c r="AN50" s="14">
        <f>RANK(Q50,($G50,$I50,$J50,$L50,$M50,$N50,$O50,$P50,$Q50,$S50,$T50,$U50,$X50))</f>
        <v>11</v>
      </c>
      <c r="AO50" s="14"/>
      <c r="AP50" s="14">
        <f>RANK(T50,($G50,$I50,$J50,$L50,$M50,$N50,$O50,$P50,$Q50,$S50,$T50,$U50,$X50))</f>
        <v>12</v>
      </c>
      <c r="AQ50" s="14">
        <f>RANK(U50,($G50,$I50,$J50,$L50,$M50,$N50,$O50,$P50,$Q50,$S50,$T50,$U50,$X50))</f>
        <v>8</v>
      </c>
      <c r="AR50" s="14">
        <f>RANK(X50,($G50,$I50,$J50,$L50,$M50,$N50,$O50,$P50,$Q50,$S50,$T50,$U50,$X50))</f>
        <v>1</v>
      </c>
      <c r="AS50" s="22" t="str">
        <f t="shared" si="2"/>
        <v>PAN</v>
      </c>
      <c r="AT50" s="15" t="str">
        <f t="shared" si="14"/>
        <v>ninguno</v>
      </c>
      <c r="AU50" s="9" t="str">
        <f t="shared" si="15"/>
        <v>PAN</v>
      </c>
      <c r="AV50" s="23">
        <f t="shared" si="3"/>
        <v>34667</v>
      </c>
      <c r="AW50" s="23" t="str">
        <f t="shared" si="16"/>
        <v>ninguno</v>
      </c>
      <c r="AX50" s="23">
        <f t="shared" si="17"/>
        <v>34667</v>
      </c>
      <c r="AY50" s="28">
        <f t="shared" si="4"/>
        <v>0.25374019205996018</v>
      </c>
      <c r="AZ50" s="30">
        <f t="shared" si="5"/>
        <v>14564</v>
      </c>
      <c r="BA50" s="28">
        <f t="shared" si="6"/>
        <v>0.10659913338798455</v>
      </c>
    </row>
    <row r="51" spans="1:53" x14ac:dyDescent="0.2">
      <c r="A51" s="3">
        <v>45</v>
      </c>
      <c r="B51" s="2" t="s">
        <v>83</v>
      </c>
      <c r="C51" s="67">
        <v>215347</v>
      </c>
      <c r="D51" s="3">
        <v>347</v>
      </c>
      <c r="E51" s="3">
        <v>347</v>
      </c>
      <c r="F51" s="37">
        <f t="shared" si="7"/>
        <v>1</v>
      </c>
      <c r="G51" s="1">
        <v>22367</v>
      </c>
      <c r="H51" s="1">
        <v>37886</v>
      </c>
      <c r="I51" s="1">
        <v>8742</v>
      </c>
      <c r="J51" s="1">
        <v>11562</v>
      </c>
      <c r="K51" s="1">
        <v>4106</v>
      </c>
      <c r="L51" s="1">
        <v>6774</v>
      </c>
      <c r="M51" s="1">
        <v>6366</v>
      </c>
      <c r="N51" s="1">
        <v>5294</v>
      </c>
      <c r="O51" s="1">
        <v>4128</v>
      </c>
      <c r="P51" s="1">
        <v>4100</v>
      </c>
      <c r="Q51" s="1">
        <v>2112</v>
      </c>
      <c r="R51" s="1">
        <v>833</v>
      </c>
      <c r="S51" s="50"/>
      <c r="T51" s="1">
        <v>108</v>
      </c>
      <c r="U51" s="1">
        <v>4894</v>
      </c>
      <c r="V51" s="1">
        <f t="shared" si="0"/>
        <v>119272</v>
      </c>
      <c r="W51" s="68">
        <f t="shared" si="8"/>
        <v>0.55385958476319619</v>
      </c>
      <c r="X51" s="21">
        <f t="shared" si="9"/>
        <v>42825</v>
      </c>
      <c r="Y51" s="22" t="str">
        <f t="shared" si="10"/>
        <v>otro</v>
      </c>
      <c r="Z51" s="36" t="str">
        <f t="shared" si="11"/>
        <v>PRI-PVEM</v>
      </c>
      <c r="AA51" s="9" t="str">
        <f t="shared" si="12"/>
        <v>PRI-PVEM</v>
      </c>
      <c r="AB51" s="23">
        <f t="shared" si="13"/>
        <v>42825</v>
      </c>
      <c r="AC51" s="25">
        <f t="shared" si="1"/>
        <v>0.35905325642229524</v>
      </c>
      <c r="AD51" s="27">
        <f>RANK(G51,($G51,$I51,$J51,$L51,$M51,$N51,$O51,$P51,$Q51,$S51,$T51,$U51,$X51))</f>
        <v>2</v>
      </c>
      <c r="AE51" s="14"/>
      <c r="AF51" s="14">
        <f>RANK(I51,($G51,$I51,$J51,$L51,$M51,$N51,$O51,$P51,$Q51,$S51,$T51,$U51,$X51))</f>
        <v>4</v>
      </c>
      <c r="AG51" s="14">
        <f>RANK(J51,($G51,$I51,$J51,$L51,$M51,$N51,$O51,$P51,$Q51,$S51,$T51,$U51,$X51))</f>
        <v>3</v>
      </c>
      <c r="AH51" s="14"/>
      <c r="AI51" s="14">
        <f>RANK(L51,($G51,$I51,$J51,$L51,$M51,$N51,$O51,$P51,$Q51,$S51,$T51,$U51,$X51))</f>
        <v>5</v>
      </c>
      <c r="AJ51" s="14">
        <f>RANK(M51,($G51,$I51,$J51,$L51,$M51,$N51,$O51,$P51,$Q51,$S51,$T51,$U51,$X51))</f>
        <v>6</v>
      </c>
      <c r="AK51" s="14">
        <f>RANK(N51,($G51,$I51,$J51,$L51,$M51,$N51,$O51,$P51,$Q51,$S51,$T51,$U51,$X51))</f>
        <v>7</v>
      </c>
      <c r="AL51" s="14">
        <f>RANK(O51,($G51,$I51,$J51,$L51,$M51,$N51,$O51,$P51,$Q51,$S51,$T51,$U51,$X51))</f>
        <v>9</v>
      </c>
      <c r="AM51" s="14">
        <f>RANK(P51,($G51,$I51,$J51,$L51,$M51,$N51,$O51,$P51,$Q51,$S51,$T51,$U51,$X51))</f>
        <v>10</v>
      </c>
      <c r="AN51" s="14">
        <f>RANK(Q51,($G51,$I51,$J51,$L51,$M51,$N51,$O51,$P51,$Q51,$S51,$T51,$U51,$X51))</f>
        <v>11</v>
      </c>
      <c r="AO51" s="14"/>
      <c r="AP51" s="14">
        <f>RANK(T51,($G51,$I51,$J51,$L51,$M51,$N51,$O51,$P51,$Q51,$S51,$T51,$U51,$X51))</f>
        <v>12</v>
      </c>
      <c r="AQ51" s="14">
        <f>RANK(U51,($G51,$I51,$J51,$L51,$M51,$N51,$O51,$P51,$Q51,$S51,$T51,$U51,$X51))</f>
        <v>8</v>
      </c>
      <c r="AR51" s="14">
        <f>RANK(X51,($G51,$I51,$J51,$L51,$M51,$N51,$O51,$P51,$Q51,$S51,$T51,$U51,$X51))</f>
        <v>1</v>
      </c>
      <c r="AS51" s="22" t="str">
        <f t="shared" si="2"/>
        <v>PAN</v>
      </c>
      <c r="AT51" s="15" t="str">
        <f t="shared" si="14"/>
        <v>ninguno</v>
      </c>
      <c r="AU51" s="9" t="str">
        <f t="shared" si="15"/>
        <v>PAN</v>
      </c>
      <c r="AV51" s="23">
        <f t="shared" si="3"/>
        <v>22367</v>
      </c>
      <c r="AW51" s="23" t="str">
        <f t="shared" si="16"/>
        <v>ninguno</v>
      </c>
      <c r="AX51" s="23">
        <f t="shared" si="17"/>
        <v>22367</v>
      </c>
      <c r="AY51" s="28">
        <f t="shared" si="4"/>
        <v>0.18752934469112617</v>
      </c>
      <c r="AZ51" s="30">
        <f t="shared" si="5"/>
        <v>20458</v>
      </c>
      <c r="BA51" s="48">
        <f t="shared" si="6"/>
        <v>0.17152391173116907</v>
      </c>
    </row>
    <row r="52" spans="1:53" s="17" customFormat="1" x14ac:dyDescent="0.2">
      <c r="B52" s="49" t="s">
        <v>41</v>
      </c>
      <c r="C52" s="69">
        <f>SUM(C7:C51)</f>
        <v>11023636</v>
      </c>
      <c r="D52" s="69">
        <f>SUM(D7:D51)</f>
        <v>18181</v>
      </c>
      <c r="E52" s="70">
        <f>SUM(E7:E51)</f>
        <v>18176</v>
      </c>
      <c r="F52" s="71">
        <f t="shared" ref="F52" si="18">E52/D52</f>
        <v>0.99972498762444306</v>
      </c>
      <c r="G52" s="72">
        <f>SUM(G7:G51)</f>
        <v>945968</v>
      </c>
      <c r="H52" s="72">
        <f t="shared" ref="H52:X52" si="19">SUM(H7:H51)</f>
        <v>1769611</v>
      </c>
      <c r="I52" s="72">
        <f t="shared" si="19"/>
        <v>789559</v>
      </c>
      <c r="J52" s="72">
        <f t="shared" si="19"/>
        <v>183399</v>
      </c>
      <c r="K52" s="72">
        <f t="shared" si="19"/>
        <v>163452</v>
      </c>
      <c r="L52" s="72">
        <f t="shared" si="19"/>
        <v>240668</v>
      </c>
      <c r="M52" s="72">
        <f t="shared" si="19"/>
        <v>192070</v>
      </c>
      <c r="N52" s="72">
        <f t="shared" si="19"/>
        <v>560901</v>
      </c>
      <c r="O52" s="72">
        <f t="shared" si="19"/>
        <v>130608</v>
      </c>
      <c r="P52" s="72">
        <f t="shared" si="19"/>
        <v>255367</v>
      </c>
      <c r="Q52" s="72">
        <f t="shared" si="19"/>
        <v>36883</v>
      </c>
      <c r="R52" s="72">
        <f t="shared" si="19"/>
        <v>36205</v>
      </c>
      <c r="S52" s="72">
        <f t="shared" si="19"/>
        <v>7099</v>
      </c>
      <c r="T52" s="72">
        <f t="shared" si="19"/>
        <v>7683</v>
      </c>
      <c r="U52" s="72">
        <f t="shared" si="19"/>
        <v>241503</v>
      </c>
      <c r="V52" s="72">
        <f t="shared" si="19"/>
        <v>5560976</v>
      </c>
      <c r="W52" s="73">
        <f>V52/C52</f>
        <v>0.50445932721290865</v>
      </c>
      <c r="X52" s="74">
        <f t="shared" si="19"/>
        <v>1862534</v>
      </c>
      <c r="AB52" s="18"/>
      <c r="AC52" s="19"/>
      <c r="AS52" s="20"/>
      <c r="AT52" s="20"/>
      <c r="AU52" s="20"/>
      <c r="AV52" s="18"/>
      <c r="AW52" s="18"/>
      <c r="AX52" s="18"/>
      <c r="AY52" s="18"/>
      <c r="AZ52" s="18"/>
    </row>
    <row r="53" spans="1:53" x14ac:dyDescent="0.2">
      <c r="F53" s="38"/>
      <c r="V53" s="39"/>
      <c r="W53" s="39"/>
      <c r="X53" s="39"/>
      <c r="Y53" s="8"/>
      <c r="Z53" s="8"/>
      <c r="AA53" s="8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41" t="s">
        <v>28</v>
      </c>
      <c r="AT53" s="16"/>
      <c r="AU53" s="16"/>
    </row>
    <row r="54" spans="1:53" x14ac:dyDescent="0.2">
      <c r="F54" s="38"/>
      <c r="V54" s="39"/>
      <c r="W54" s="39"/>
      <c r="X54" s="39"/>
      <c r="Y54" s="16"/>
      <c r="Z54" s="16"/>
      <c r="AA54" s="42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4">
        <f>COUNTIF($BG$11:$BG$55,"PAN")</f>
        <v>0</v>
      </c>
      <c r="AT54" s="44"/>
      <c r="AU54" s="44"/>
      <c r="AV54" s="8"/>
      <c r="AW54" s="8"/>
      <c r="AX54" s="8"/>
      <c r="AY54" s="8"/>
      <c r="AZ54" s="8"/>
      <c r="BA54" s="8"/>
    </row>
    <row r="55" spans="1:53" x14ac:dyDescent="0.2">
      <c r="A55" t="s">
        <v>88</v>
      </c>
      <c r="F55" s="38"/>
      <c r="V55" s="39"/>
      <c r="W55" s="39"/>
      <c r="X55" s="39"/>
      <c r="Y55" s="40"/>
      <c r="Z55" s="40"/>
      <c r="AA55" s="44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4">
        <f>COUNTIF($BG$11:$BG$55,"PRI-PVEM-NA")</f>
        <v>0</v>
      </c>
      <c r="AT55" s="44"/>
      <c r="AU55" s="44"/>
      <c r="AV55" s="8"/>
      <c r="AW55" s="8"/>
      <c r="AX55" s="8"/>
      <c r="AY55" s="8"/>
      <c r="AZ55" s="8"/>
      <c r="BA55" s="8"/>
    </row>
    <row r="56" spans="1:53" x14ac:dyDescent="0.2">
      <c r="B56" t="s">
        <v>91</v>
      </c>
      <c r="F56" s="38"/>
      <c r="V56" s="39"/>
      <c r="W56" s="39"/>
      <c r="X56" s="39"/>
      <c r="Y56" s="40"/>
      <c r="Z56" s="40"/>
      <c r="AA56" s="44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4">
        <f>COUNTIF($BG$11:$BG$55,"PRD")</f>
        <v>0</v>
      </c>
      <c r="AT56" s="44"/>
      <c r="AU56" s="44"/>
      <c r="AV56" s="8"/>
      <c r="AW56" s="8"/>
      <c r="AX56" s="8"/>
      <c r="AY56" s="8"/>
      <c r="AZ56" s="8"/>
      <c r="BA56" s="8"/>
    </row>
    <row r="57" spans="1:53" x14ac:dyDescent="0.2">
      <c r="B57" t="s">
        <v>89</v>
      </c>
      <c r="F57" s="38"/>
      <c r="V57" s="39"/>
      <c r="W57" s="39"/>
      <c r="X57" s="39"/>
      <c r="Y57" s="40"/>
      <c r="Z57" s="40"/>
      <c r="AA57" s="44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4">
        <f>COUNTIF($BG$11:$BG$55,"PT")</f>
        <v>0</v>
      </c>
      <c r="AT57" s="44"/>
      <c r="AU57" s="44"/>
      <c r="AV57" s="8"/>
      <c r="AW57" s="8"/>
      <c r="AX57" s="8"/>
      <c r="AY57" s="8"/>
      <c r="AZ57" s="8"/>
      <c r="BA57" s="8"/>
    </row>
    <row r="58" spans="1:53" x14ac:dyDescent="0.2">
      <c r="B58" t="s">
        <v>90</v>
      </c>
      <c r="F58" s="38"/>
      <c r="V58" s="39"/>
      <c r="W58" s="39"/>
      <c r="X58" s="39"/>
      <c r="Y58" s="40"/>
      <c r="Z58" s="40"/>
      <c r="AA58" s="44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4">
        <f>COUNTIF($BG$11:$BG$55,"M C")</f>
        <v>0</v>
      </c>
      <c r="AT58" s="44"/>
      <c r="AU58" s="44"/>
      <c r="AV58" s="8"/>
      <c r="AW58" s="8"/>
      <c r="AX58" s="8"/>
      <c r="AY58" s="8"/>
      <c r="AZ58" s="8"/>
      <c r="BA58" s="8"/>
    </row>
    <row r="59" spans="1:53" x14ac:dyDescent="0.2">
      <c r="F59" s="38"/>
      <c r="V59" s="39"/>
      <c r="W59" s="39"/>
      <c r="X59" s="39"/>
      <c r="Y59" s="40"/>
      <c r="Z59" s="40"/>
      <c r="AA59" s="44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>
        <f>COUNTIF($BG$11:$BG$55,"PRD-PT-MC")</f>
        <v>0</v>
      </c>
      <c r="AT59" s="44"/>
      <c r="AU59" s="44"/>
      <c r="AV59" s="8"/>
      <c r="AW59" s="8"/>
      <c r="AX59" s="8"/>
      <c r="AY59" s="8"/>
      <c r="AZ59" s="8"/>
      <c r="BA59" s="8"/>
    </row>
    <row r="60" spans="1:53" x14ac:dyDescent="0.2">
      <c r="F60" s="38"/>
      <c r="V60" s="39"/>
      <c r="W60" s="39"/>
      <c r="X60" s="39"/>
      <c r="Y60" s="40"/>
      <c r="Z60" s="40"/>
      <c r="AA60" s="44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4">
        <f>COUNTIF($BG$11:$BG$55,"PRD-PT")</f>
        <v>0</v>
      </c>
      <c r="AT60" s="44"/>
      <c r="AU60" s="44"/>
      <c r="AV60" s="8"/>
      <c r="AW60" s="8"/>
      <c r="AX60" s="8"/>
      <c r="AY60" s="8"/>
      <c r="AZ60" s="8"/>
      <c r="BA60" s="8"/>
    </row>
    <row r="61" spans="1:53" x14ac:dyDescent="0.2">
      <c r="F61" s="38"/>
      <c r="V61" s="39"/>
      <c r="W61" s="39"/>
      <c r="X61" s="39"/>
      <c r="Y61" s="40"/>
      <c r="Z61" s="40"/>
      <c r="AA61" s="44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4">
        <f>COUNTIF($BG$11:$BG$55,"PRD-MC")</f>
        <v>0</v>
      </c>
      <c r="AT61" s="44"/>
      <c r="AU61" s="44"/>
      <c r="AV61" s="8"/>
      <c r="AW61" s="8"/>
      <c r="AX61" s="8"/>
      <c r="AY61" s="8"/>
      <c r="AZ61" s="8"/>
      <c r="BA61" s="8"/>
    </row>
    <row r="62" spans="1:53" x14ac:dyDescent="0.2">
      <c r="F62" s="38"/>
      <c r="V62" s="39"/>
      <c r="W62" s="39"/>
      <c r="X62" s="39"/>
      <c r="Y62" s="40"/>
      <c r="Z62" s="40"/>
      <c r="AA62" s="44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4">
        <f>COUNTIF($BG$11:$BG$55,"PT-MC")</f>
        <v>0</v>
      </c>
      <c r="AT62" s="44"/>
      <c r="AU62" s="44"/>
      <c r="AV62" s="8"/>
      <c r="AW62" s="8"/>
      <c r="AX62" s="8"/>
      <c r="AY62" s="8"/>
      <c r="AZ62" s="8"/>
      <c r="BA62" s="8"/>
    </row>
    <row r="63" spans="1:53" x14ac:dyDescent="0.2">
      <c r="F63" s="38"/>
      <c r="V63" s="39"/>
      <c r="W63" s="39"/>
      <c r="X63" s="39"/>
      <c r="Y63" s="40"/>
      <c r="Z63" s="40"/>
      <c r="AA63" s="44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>
        <f>SUM(AS54:AS62)</f>
        <v>0</v>
      </c>
      <c r="AT63" s="42"/>
      <c r="AU63" s="42"/>
      <c r="AV63" s="16"/>
      <c r="AW63" s="16"/>
      <c r="AX63" s="16"/>
      <c r="AY63" s="16"/>
      <c r="AZ63" s="16"/>
      <c r="BA63" s="16"/>
    </row>
    <row r="64" spans="1:53" x14ac:dyDescent="0.2">
      <c r="V64" s="8"/>
      <c r="W64" s="8"/>
      <c r="X64" s="8"/>
      <c r="Y64" s="34"/>
      <c r="Z64" s="34"/>
      <c r="AA64" s="42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</row>
  </sheetData>
  <dataConsolidate/>
  <mergeCells count="4">
    <mergeCell ref="Y5:AC5"/>
    <mergeCell ref="AD5:AR5"/>
    <mergeCell ref="AS5:AY5"/>
    <mergeCell ref="AZ5:BA5"/>
  </mergeCells>
  <conditionalFormatting sqref="Y8:AA10 Z8:AA51">
    <cfRule type="cellIs" dxfId="39" priority="61" stopIfTrue="1" operator="equal">
      <formula>$D$8</formula>
    </cfRule>
  </conditionalFormatting>
  <conditionalFormatting sqref="Y11:AA51">
    <cfRule type="cellIs" dxfId="38" priority="58" stopIfTrue="1" operator="equal">
      <formula>$G$8</formula>
    </cfRule>
    <cfRule type="cellIs" dxfId="37" priority="59" stopIfTrue="1" operator="equal">
      <formula>$I$8</formula>
    </cfRule>
    <cfRule type="cellIs" dxfId="36" priority="60" stopIfTrue="1" operator="equal">
      <formula>$M$8</formula>
    </cfRule>
  </conditionalFormatting>
  <conditionalFormatting sqref="Y11:AA51">
    <cfRule type="cellIs" dxfId="35" priority="57" stopIfTrue="1" operator="equal">
      <formula>$D$8</formula>
    </cfRule>
  </conditionalFormatting>
  <conditionalFormatting sqref="AS7:AU51">
    <cfRule type="cellIs" dxfId="34" priority="54" stopIfTrue="1" operator="equal">
      <formula>$G$8</formula>
    </cfRule>
    <cfRule type="cellIs" dxfId="33" priority="55" stopIfTrue="1" operator="equal">
      <formula>$I$8</formula>
    </cfRule>
    <cfRule type="cellIs" dxfId="32" priority="56" stopIfTrue="1" operator="equal">
      <formula>$M$8</formula>
    </cfRule>
  </conditionalFormatting>
  <conditionalFormatting sqref="AS7:AU51">
    <cfRule type="cellIs" dxfId="31" priority="53" stopIfTrue="1" operator="equal">
      <formula>$D$8</formula>
    </cfRule>
  </conditionalFormatting>
  <conditionalFormatting sqref="AS7:AU51 Y7:AA51">
    <cfRule type="cellIs" dxfId="30" priority="62" stopIfTrue="1" operator="equal">
      <formula>$G$6</formula>
    </cfRule>
    <cfRule type="cellIs" dxfId="29" priority="63" stopIfTrue="1" operator="equal">
      <formula>$R$6</formula>
    </cfRule>
    <cfRule type="cellIs" dxfId="28" priority="64" stopIfTrue="1" operator="equal">
      <formula>$I$6</formula>
    </cfRule>
  </conditionalFormatting>
  <conditionalFormatting sqref="BA7">
    <cfRule type="expression" dxfId="27" priority="30">
      <formula>"$e8=1"</formula>
    </cfRule>
    <cfRule type="cellIs" dxfId="26" priority="34" operator="lessThan">
      <formula>0.03</formula>
    </cfRule>
  </conditionalFormatting>
  <conditionalFormatting sqref="BA8:BA51">
    <cfRule type="expression" dxfId="25" priority="26">
      <formula>"$e8=1"</formula>
    </cfRule>
    <cfRule type="cellIs" dxfId="24" priority="27" operator="lessThan">
      <formula>0.03</formula>
    </cfRule>
  </conditionalFormatting>
  <conditionalFormatting sqref="X7:X51">
    <cfRule type="cellIs" dxfId="23" priority="1" operator="equal">
      <formula>$AB7</formula>
    </cfRule>
  </conditionalFormatting>
  <conditionalFormatting sqref="AA8:AA51">
    <cfRule type="cellIs" dxfId="22" priority="21" operator="equal">
      <formula>$N$6</formula>
    </cfRule>
    <cfRule type="cellIs" dxfId="21" priority="22" operator="equal">
      <formula>$H$6</formula>
    </cfRule>
  </conditionalFormatting>
  <conditionalFormatting sqref="AU7:AU51">
    <cfRule type="cellIs" dxfId="20" priority="19" operator="equal">
      <formula>$N$6</formula>
    </cfRule>
    <cfRule type="cellIs" dxfId="19" priority="20" operator="equal">
      <formula>$H$6</formula>
    </cfRule>
  </conditionalFormatting>
  <conditionalFormatting sqref="AA8:AA51">
    <cfRule type="cellIs" dxfId="18" priority="15" operator="equal">
      <formula>$K$6</formula>
    </cfRule>
    <cfRule type="cellIs" dxfId="17" priority="16" operator="equal">
      <formula>$N$6</formula>
    </cfRule>
  </conditionalFormatting>
  <conditionalFormatting sqref="AA7:AA51 AU7:AU51">
    <cfRule type="cellIs" dxfId="16" priority="13" operator="equal">
      <formula>$L$6</formula>
    </cfRule>
    <cfRule type="cellIs" dxfId="15" priority="14" operator="equal">
      <formula>$J$6</formula>
    </cfRule>
    <cfRule type="cellIs" dxfId="14" priority="18" operator="equal">
      <formula>$K$6</formula>
    </cfRule>
    <cfRule type="cellIs" dxfId="13" priority="23" operator="equal">
      <formula>$N$6</formula>
    </cfRule>
    <cfRule type="cellIs" dxfId="12" priority="24" operator="equal">
      <formula>$H$6</formula>
    </cfRule>
  </conditionalFormatting>
  <conditionalFormatting sqref="AA8:AA51 AS7:AU51">
    <cfRule type="cellIs" dxfId="11" priority="17" operator="equal">
      <formula>$H$6</formula>
    </cfRule>
  </conditionalFormatting>
  <conditionalFormatting sqref="G7:G51">
    <cfRule type="cellIs" dxfId="10" priority="12" operator="equal">
      <formula>$AB7</formula>
    </cfRule>
  </conditionalFormatting>
  <conditionalFormatting sqref="H7:H51">
    <cfRule type="cellIs" dxfId="9" priority="11" operator="equal">
      <formula>$AB7</formula>
    </cfRule>
  </conditionalFormatting>
  <conditionalFormatting sqref="I7:I51">
    <cfRule type="cellIs" dxfId="8" priority="10" operator="equal">
      <formula>$AB7</formula>
    </cfRule>
  </conditionalFormatting>
  <conditionalFormatting sqref="J7:J51">
    <cfRule type="cellIs" dxfId="7" priority="9" operator="equal">
      <formula>$AB7</formula>
    </cfRule>
  </conditionalFormatting>
  <conditionalFormatting sqref="K7:K51">
    <cfRule type="cellIs" dxfId="6" priority="8" operator="equal">
      <formula>$AB7</formula>
    </cfRule>
  </conditionalFormatting>
  <conditionalFormatting sqref="L7:L51">
    <cfRule type="cellIs" dxfId="5" priority="7" operator="equal">
      <formula>$AB7</formula>
    </cfRule>
  </conditionalFormatting>
  <conditionalFormatting sqref="M7:M51">
    <cfRule type="cellIs" dxfId="4" priority="6" operator="equal">
      <formula>$AB7</formula>
    </cfRule>
  </conditionalFormatting>
  <conditionalFormatting sqref="N7:N51">
    <cfRule type="cellIs" dxfId="3" priority="5" operator="equal">
      <formula>$AB7</formula>
    </cfRule>
  </conditionalFormatting>
  <conditionalFormatting sqref="O7:O51">
    <cfRule type="cellIs" dxfId="2" priority="4" operator="equal">
      <formula>$AB7</formula>
    </cfRule>
  </conditionalFormatting>
  <conditionalFormatting sqref="P7:P51">
    <cfRule type="cellIs" dxfId="1" priority="3" operator="equal">
      <formula>$AB7</formula>
    </cfRule>
  </conditionalFormatting>
  <conditionalFormatting sqref="Q7:Q51">
    <cfRule type="cellIs" dxfId="0" priority="2" operator="equal">
      <formula>$AB7</formula>
    </cfRule>
  </conditionalFormatting>
  <pageMargins left="0.55118110236220474" right="0.35433070866141736" top="0.59055118110236227" bottom="0.59055118110236227" header="0.51181102362204722" footer="0.51181102362204722"/>
  <pageSetup scale="85" fitToWidth="3" fitToHeight="0" pageOrder="overThenDown" orientation="landscape" r:id="rId1"/>
  <headerFooter alignWithMargins="0">
    <oddFooter>&amp;C&amp;"Arial Narrow,Normal"&amp;9&amp;P de &amp;N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Sheet 1</vt:lpstr>
      <vt:lpstr>'Sheet 1'!Títulos_a_imprimir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IEEM</dc:creator>
  <cp:lastModifiedBy>Admin</cp:lastModifiedBy>
  <cp:lastPrinted>2015-06-15T01:57:27Z</cp:lastPrinted>
  <dcterms:created xsi:type="dcterms:W3CDTF">2015-06-09T18:28:41Z</dcterms:created>
  <dcterms:modified xsi:type="dcterms:W3CDTF">2015-06-18T17:38:20Z</dcterms:modified>
</cp:coreProperties>
</file>